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690" yWindow="180" windowWidth="12810" windowHeight="12135"/>
  </bookViews>
  <sheets>
    <sheet name="19е  Резервируемая мощность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F69" i="3" l="1"/>
  <c r="E69" i="3"/>
  <c r="D69" i="3"/>
  <c r="C69" i="3"/>
  <c r="C71" i="3" s="1"/>
  <c r="F71" i="3"/>
  <c r="E71" i="3"/>
  <c r="D71" i="3"/>
  <c r="F65" i="3" l="1"/>
  <c r="E65" i="3"/>
  <c r="D65" i="3"/>
  <c r="C65" i="3"/>
  <c r="F67" i="3" l="1"/>
  <c r="E67" i="3"/>
  <c r="D67" i="3"/>
  <c r="C67" i="3"/>
  <c r="F61" i="3" l="1"/>
  <c r="E61" i="3"/>
  <c r="D61" i="3"/>
  <c r="C61" i="3"/>
  <c r="F63" i="3"/>
  <c r="E63" i="3"/>
  <c r="D63" i="3"/>
  <c r="C63" i="3"/>
  <c r="F53" i="3" l="1"/>
  <c r="F55" i="3" s="1"/>
  <c r="E53" i="3"/>
  <c r="E55" i="3" s="1"/>
  <c r="D53" i="3"/>
  <c r="D55" i="3" s="1"/>
  <c r="C53" i="3"/>
  <c r="C55" i="3" s="1"/>
  <c r="F49" i="3" l="1"/>
  <c r="F51" i="3" s="1"/>
  <c r="E49" i="3"/>
  <c r="E51" i="3" s="1"/>
  <c r="D49" i="3"/>
  <c r="D51" i="3" s="1"/>
  <c r="C49" i="3"/>
  <c r="C51" i="3"/>
  <c r="F45" i="3" l="1"/>
  <c r="F47" i="3" s="1"/>
  <c r="E45" i="3"/>
  <c r="E47" i="3" s="1"/>
  <c r="D45" i="3"/>
  <c r="D47" i="3" s="1"/>
  <c r="C45" i="3"/>
  <c r="C47" i="3" s="1"/>
  <c r="B35" i="3" l="1"/>
  <c r="B34" i="3"/>
  <c r="B33" i="3"/>
  <c r="B23" i="3"/>
  <c r="B22" i="3"/>
  <c r="B21" i="3"/>
  <c r="B19" i="3"/>
  <c r="B18" i="3"/>
  <c r="B17" i="3"/>
  <c r="B10" i="3" l="1"/>
  <c r="B30" i="3" l="1"/>
  <c r="C9" i="3" l="1"/>
  <c r="B71" i="3" l="1"/>
  <c r="B70" i="3"/>
  <c r="B69" i="3"/>
  <c r="B67" i="3" l="1"/>
  <c r="B66" i="3"/>
  <c r="B65" i="3"/>
  <c r="B63" i="3" l="1"/>
  <c r="B62" i="3"/>
  <c r="B61" i="3"/>
  <c r="B55" i="3" l="1"/>
  <c r="B54" i="3"/>
  <c r="B53" i="3"/>
  <c r="B50" i="3" l="1"/>
  <c r="B51" i="3"/>
  <c r="B49" i="3"/>
  <c r="B47" i="3" l="1"/>
  <c r="B46" i="3"/>
  <c r="B45" i="3"/>
  <c r="B38" i="3" l="1"/>
  <c r="B37" i="3"/>
  <c r="B39" i="3" l="1"/>
  <c r="B31" i="3" l="1"/>
  <c r="B29" i="3"/>
  <c r="B15" i="3" l="1"/>
  <c r="B14" i="3"/>
  <c r="B13" i="3"/>
  <c r="F59" i="3" l="1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F42" i="3" l="1"/>
  <c r="F43" i="3"/>
  <c r="E42" i="3"/>
  <c r="E43" i="3"/>
  <c r="D42" i="3"/>
  <c r="D43" i="3"/>
  <c r="C42" i="3"/>
  <c r="C43" i="3"/>
  <c r="B42" i="3"/>
  <c r="B43" i="3"/>
  <c r="C41" i="3"/>
  <c r="D41" i="3"/>
  <c r="E41" i="3"/>
  <c r="F41" i="3"/>
  <c r="B41" i="3"/>
  <c r="C27" i="3" l="1"/>
  <c r="D27" i="3"/>
  <c r="E27" i="3"/>
  <c r="F27" i="3"/>
  <c r="C26" i="3"/>
  <c r="D26" i="3"/>
  <c r="E26" i="3"/>
  <c r="F26" i="3"/>
  <c r="B26" i="3"/>
  <c r="B27" i="3"/>
  <c r="C25" i="3"/>
  <c r="D25" i="3"/>
  <c r="E25" i="3"/>
  <c r="F25" i="3"/>
  <c r="B25" i="3"/>
  <c r="F10" i="3" l="1"/>
  <c r="E10" i="3"/>
  <c r="D10" i="3"/>
  <c r="C10" i="3"/>
  <c r="F9" i="3"/>
  <c r="D9" i="3"/>
  <c r="E9" i="3"/>
  <c r="B9" i="3" l="1"/>
  <c r="D11" i="3" l="1"/>
  <c r="F11" i="3"/>
  <c r="C11" i="3"/>
  <c r="E11" i="3"/>
  <c r="B11" i="3" l="1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<sst xmlns="http://schemas.openxmlformats.org/spreadsheetml/2006/main" count="73" uniqueCount="28">
  <si>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</si>
  <si>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</si>
  <si>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</si>
  <si>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</si>
  <si>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</si>
  <si>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</si>
  <si>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</si>
  <si>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</si>
  <si>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</si>
  <si>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</si>
  <si>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</si>
  <si>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</si>
  <si>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</si>
  <si>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</si>
  <si>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</si>
  <si>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</si>
  <si>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</si>
  <si>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</si>
  <si>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</si>
  <si>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</si>
  <si>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</si>
  <si>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</si>
  <si>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</si>
  <si>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</si>
  <si>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</si>
  <si>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</si>
  <si>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</si>
  <si>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Резервируемая мощность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</si>
</sst>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49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8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/>
    <xf numFmtId="165" fontId="14" fillId="0" borderId="26" xfId="9" applyNumberFormat="1" applyFont="1" applyFill="1" applyBorder="1" applyAlignment="1" applyProtection="1">
      <alignment horizontal="center" vertical="center"/>
      <protection locked="0"/>
    </xf>
    <xf numFmtId="165" fontId="14" fillId="0" borderId="27" xfId="9" applyNumberFormat="1" applyFont="1" applyFill="1" applyBorder="1" applyAlignment="1" applyProtection="1">
      <alignment horizontal="center" vertical="center"/>
      <protection locked="0"/>
    </xf>
    <xf numFmtId="165" fontId="14" fillId="0" borderId="14" xfId="9" applyNumberFormat="1" applyFont="1" applyFill="1" applyBorder="1" applyAlignment="1" applyProtection="1">
      <alignment horizontal="center" vertical="center"/>
      <protection locked="0"/>
    </xf>
    <xf numFmtId="164" fontId="14" fillId="0" borderId="26" xfId="9" applyNumberFormat="1" applyFont="1" applyFill="1" applyBorder="1" applyAlignment="1" applyProtection="1">
      <alignment horizontal="center" vertical="center"/>
    </xf>
    <xf numFmtId="164" fontId="14" fillId="0" borderId="26" xfId="9" applyNumberFormat="1" applyFont="1" applyFill="1" applyBorder="1" applyAlignment="1" applyProtection="1">
      <alignment horizontal="center" vertical="center"/>
      <protection locked="0"/>
    </xf>
    <xf numFmtId="164" fontId="14" fillId="0" borderId="27" xfId="9" applyNumberFormat="1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/>
    <xf numFmtId="164" fontId="15" fillId="0" borderId="29" xfId="9" applyNumberFormat="1" applyFont="1" applyFill="1" applyBorder="1" applyAlignment="1" applyProtection="1">
      <alignment horizontal="center" vertical="center"/>
      <protection locked="0"/>
    </xf>
    <xf numFmtId="164" fontId="15" fillId="0" borderId="30" xfId="9" applyNumberFormat="1" applyFont="1" applyFill="1" applyBorder="1" applyAlignment="1" applyProtection="1">
      <alignment horizontal="center" vertical="center"/>
      <protection locked="0"/>
    </xf>
    <xf numFmtId="164" fontId="15" fillId="0" borderId="31" xfId="9" applyNumberFormat="1" applyFont="1" applyFill="1" applyBorder="1" applyAlignment="1" applyProtection="1">
      <alignment horizontal="center" vertical="center"/>
      <protection locked="0"/>
    </xf>
    <xf numFmtId="164" fontId="13" fillId="0" borderId="26" xfId="9" applyNumberFormat="1" applyFont="1" applyFill="1" applyBorder="1" applyAlignment="1" applyProtection="1">
      <alignment horizontal="center" vertical="center"/>
    </xf>
    <xf numFmtId="164" fontId="15" fillId="0" borderId="32" xfId="9" applyNumberFormat="1" applyFont="1" applyFill="1" applyBorder="1" applyAlignment="1" applyProtection="1">
      <alignment horizontal="center" vertical="center"/>
      <protection locked="0"/>
    </xf>
    <xf numFmtId="164" fontId="15" fillId="0" borderId="33" xfId="9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4/&#1055;&#1088;&#1080;&#1083;&#1086;&#1078;&#1077;&#1085;&#1080;&#1077;%204,5%20&#1080;&#1102;&#1083;&#1100;%20&#1089;%20&#1092;&#1086;&#1088;&#1084;&#1091;&#1083;&#1072;&#1084;&#1080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4/&#1055;&#1088;&#1080;&#1083;&#1086;&#1078;&#1077;&#1085;&#1080;&#1077;%204,5%20&#1072;&#1074;&#1075;&#1091;&#1089;&#1090;%20&#1089;%20&#1092;&#1086;&#1088;&#1084;&#1091;&#1083;&#1072;&#1084;&#1080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4/&#1055;&#1088;&#1080;&#1083;&#1086;&#1078;&#1077;&#1085;&#1080;&#1077;%204,5%20&#1089;&#1077;&#1085;&#1090;&#1103;&#1073;&#1088;&#1100;%20&#1089;%20&#1092;&#1086;&#1088;&#1084;&#1091;&#1083;&#1072;&#1084;&#108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4/&#1055;&#1088;&#1080;&#1083;&#1086;&#1078;&#1077;&#1085;&#1080;&#1077;%204,5%20&#1086;&#1082;&#1090;&#1103;&#1073;&#1088;&#1100;%20&#1089;%20&#1092;&#1086;&#1088;&#1084;&#1091;&#1083;&#1072;&#1084;&#1080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4/&#1055;&#1088;&#1080;&#1083;&#1086;&#1078;&#1077;&#1085;&#1080;&#1077;%204,5%20&#1085;&#1086;&#1103;&#1073;&#1088;&#1100;%20&#1089;%20&#1092;&#1086;&#1088;&#1084;&#1091;&#1083;&#1072;&#1084;&#108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4/&#1055;&#1088;&#1080;&#1083;&#1086;&#1078;&#1077;&#1085;&#1080;&#1077;%204,5%20&#1076;&#1077;&#1082;&#1072;&#1073;&#1088;&#1100;%20&#1089;%20&#1092;&#1086;&#1088;&#1084;&#1091;&#1083;&#1072;&#1084;&#108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330555.40000000002</v>
          </cell>
        </row>
        <row r="25">
          <cell r="F25">
            <v>28690939</v>
          </cell>
          <cell r="G25">
            <v>1069232</v>
          </cell>
          <cell r="H25">
            <v>8158665</v>
          </cell>
          <cell r="I25">
            <v>466254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-20748.080000000002</v>
          </cell>
        </row>
        <row r="25">
          <cell r="F25">
            <v>22905888</v>
          </cell>
          <cell r="G25">
            <v>1060012</v>
          </cell>
          <cell r="H25">
            <v>14957716</v>
          </cell>
          <cell r="I25">
            <v>435856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4217.0800000000017</v>
          </cell>
        </row>
        <row r="25">
          <cell r="F25">
            <v>15147197</v>
          </cell>
          <cell r="G25">
            <v>1200549</v>
          </cell>
          <cell r="H25">
            <v>21233743</v>
          </cell>
          <cell r="I25">
            <v>454329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359960.64</v>
          </cell>
        </row>
        <row r="25">
          <cell r="F25">
            <v>25429016</v>
          </cell>
          <cell r="G25">
            <v>1539648</v>
          </cell>
          <cell r="H25">
            <v>10068997</v>
          </cell>
          <cell r="I25">
            <v>601036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1239836.72</v>
          </cell>
        </row>
        <row r="24">
          <cell r="F24">
            <v>21112292</v>
          </cell>
          <cell r="G24">
            <v>1641092</v>
          </cell>
          <cell r="H24">
            <v>10244262</v>
          </cell>
          <cell r="I24">
            <v>689768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23795847</v>
          </cell>
          <cell r="G24">
            <v>1665607</v>
          </cell>
          <cell r="H24">
            <v>10553780</v>
          </cell>
          <cell r="I24">
            <v>628041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workbookViewId="0">
      <selection activeCell="I68" sqref="I68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27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29" t="s">
        <v>26</v>
      </c>
      <c r="B3" s="29"/>
      <c r="C3" s="29"/>
      <c r="D3" s="29"/>
      <c r="E3" s="29"/>
      <c r="F3" s="29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39" t="s">
        <v>0</v>
      </c>
      <c r="B6" s="41" t="s">
        <v>1</v>
      </c>
      <c r="C6" s="43" t="s">
        <v>2</v>
      </c>
      <c r="D6" s="44"/>
      <c r="E6" s="44"/>
      <c r="F6" s="45"/>
    </row>
    <row r="7" spans="1:6" ht="16.5" thickBot="1" x14ac:dyDescent="0.3">
      <c r="A7" s="40"/>
      <c r="B7" s="42"/>
      <c r="C7" s="6" t="s">
        <v>3</v>
      </c>
      <c r="D7" s="6" t="s">
        <v>4</v>
      </c>
      <c r="E7" s="6" t="s">
        <v>5</v>
      </c>
      <c r="F7" s="11" t="s">
        <v>6</v>
      </c>
    </row>
    <row r="8" spans="1:6" ht="16.5" thickBot="1" x14ac:dyDescent="0.3">
      <c r="A8" s="33" t="s">
        <v>12</v>
      </c>
      <c r="B8" s="34"/>
      <c r="C8" s="34"/>
      <c r="D8" s="34"/>
      <c r="E8" s="34"/>
      <c r="F8" s="35"/>
    </row>
    <row r="9" spans="1:6" ht="15.75" x14ac:dyDescent="0.25">
      <c r="A9" s="22" t="s">
        <v>8</v>
      </c>
      <c r="B9" s="23">
        <f>D9+E9+F9+C9</f>
        <v>80.649036001511519</v>
      </c>
      <c r="C9" s="23">
        <f>(C13+C17+C21)/3</f>
        <v>40.448147694174772</v>
      </c>
      <c r="D9" s="23">
        <f t="shared" ref="D9:F9" si="0">(D13+D17+D21)/3</f>
        <v>2.6659969660194167</v>
      </c>
      <c r="E9" s="23">
        <f t="shared" si="0"/>
        <v>18.819942735128006</v>
      </c>
      <c r="F9" s="24">
        <f t="shared" si="0"/>
        <v>18.714948606189321</v>
      </c>
    </row>
    <row r="10" spans="1:6" ht="15.75" x14ac:dyDescent="0.25">
      <c r="A10" s="7" t="s">
        <v>9</v>
      </c>
      <c r="B10" s="14">
        <f>D10+E10+F10+C10</f>
        <v>195.23500000000001</v>
      </c>
      <c r="C10" s="14">
        <f t="shared" ref="C10:F11" si="1">(C14+C18+C22)/3</f>
        <v>111.8</v>
      </c>
      <c r="D10" s="14">
        <f t="shared" si="1"/>
        <v>32.505000000000003</v>
      </c>
      <c r="E10" s="14">
        <f t="shared" si="1"/>
        <v>50.024999999999999</v>
      </c>
      <c r="F10" s="25">
        <f t="shared" si="1"/>
        <v>0.90499999999999992</v>
      </c>
    </row>
    <row r="11" spans="1:6" ht="16.5" thickBot="1" x14ac:dyDescent="0.3">
      <c r="A11" s="12" t="s">
        <v>10</v>
      </c>
      <c r="B11" s="14">
        <f t="shared" ref="B11" si="2">D11+E11+F11+C11</f>
        <v>114.5859639984885</v>
      </c>
      <c r="C11" s="14">
        <f t="shared" si="1"/>
        <v>71.351852305825233</v>
      </c>
      <c r="D11" s="14">
        <f t="shared" si="1"/>
        <v>29.839003033980585</v>
      </c>
      <c r="E11" s="14">
        <f t="shared" si="1"/>
        <v>31.205057264871993</v>
      </c>
      <c r="F11" s="25">
        <f t="shared" si="1"/>
        <v>-17.80994860618932</v>
      </c>
    </row>
    <row r="12" spans="1:6" ht="15.75" x14ac:dyDescent="0.25">
      <c r="A12" s="36" t="s">
        <v>7</v>
      </c>
      <c r="B12" s="37"/>
      <c r="C12" s="37"/>
      <c r="D12" s="37"/>
      <c r="E12" s="37"/>
      <c r="F12" s="38"/>
    </row>
    <row r="13" spans="1:6" ht="15.75" x14ac:dyDescent="0.25">
      <c r="A13" s="8" t="s">
        <v>8</v>
      </c>
      <c r="B13" s="26">
        <f>C13+D13+E13+F13</f>
        <v>85.965618356691735</v>
      </c>
      <c r="C13" s="20">
        <v>44.539447572815561</v>
      </c>
      <c r="D13" s="20">
        <v>2.7261899271844654</v>
      </c>
      <c r="E13" s="20">
        <v>19.954090019313078</v>
      </c>
      <c r="F13" s="21">
        <v>18.745890837378635</v>
      </c>
    </row>
    <row r="14" spans="1:6" ht="15.75" x14ac:dyDescent="0.25">
      <c r="A14" s="8" t="s">
        <v>9</v>
      </c>
      <c r="B14" s="26">
        <f t="shared" ref="B14:B15" si="3">C14+D14+E14+F14</f>
        <v>195.23500000000001</v>
      </c>
      <c r="C14" s="20">
        <v>111.8</v>
      </c>
      <c r="D14" s="20">
        <v>32.505000000000003</v>
      </c>
      <c r="E14" s="20">
        <v>50.024999999999999</v>
      </c>
      <c r="F14" s="21">
        <v>0.90500000000000003</v>
      </c>
    </row>
    <row r="15" spans="1:6" ht="15.75" x14ac:dyDescent="0.25">
      <c r="A15" s="8" t="s">
        <v>10</v>
      </c>
      <c r="B15" s="26">
        <f t="shared" si="3"/>
        <v>109.26938164330826</v>
      </c>
      <c r="C15" s="20">
        <v>67.260552427184436</v>
      </c>
      <c r="D15" s="20">
        <v>29.778810072815538</v>
      </c>
      <c r="E15" s="20">
        <v>30.07090998068692</v>
      </c>
      <c r="F15" s="20">
        <v>-17.840890837378634</v>
      </c>
    </row>
    <row r="16" spans="1:6" ht="15.75" x14ac:dyDescent="0.25">
      <c r="A16" s="30" t="s">
        <v>11</v>
      </c>
      <c r="B16" s="31"/>
      <c r="C16" s="31"/>
      <c r="D16" s="31"/>
      <c r="E16" s="31"/>
      <c r="F16" s="32"/>
    </row>
    <row r="17" spans="1:7" ht="15.75" x14ac:dyDescent="0.25">
      <c r="A17" s="8" t="s">
        <v>8</v>
      </c>
      <c r="B17" s="26">
        <f>C17+D17+E17+F17</f>
        <v>77.867237393832653</v>
      </c>
      <c r="C17" s="20">
        <v>38.807248907766947</v>
      </c>
      <c r="D17" s="20">
        <v>2.6269896844660203</v>
      </c>
      <c r="E17" s="20">
        <v>18.607242728177351</v>
      </c>
      <c r="F17" s="21">
        <v>17.825756073422333</v>
      </c>
    </row>
    <row r="18" spans="1:7" ht="15.75" x14ac:dyDescent="0.25">
      <c r="A18" s="8" t="s">
        <v>9</v>
      </c>
      <c r="B18" s="26">
        <f t="shared" ref="B18:B19" si="4">C18+D18+E18+F18</f>
        <v>195.23500000000001</v>
      </c>
      <c r="C18" s="20">
        <v>111.8</v>
      </c>
      <c r="D18" s="20">
        <v>32.505000000000003</v>
      </c>
      <c r="E18" s="20">
        <v>50.024999999999999</v>
      </c>
      <c r="F18" s="21">
        <v>0.90500000000000003</v>
      </c>
    </row>
    <row r="19" spans="1:7" ht="15.75" x14ac:dyDescent="0.25">
      <c r="A19" s="8" t="s">
        <v>10</v>
      </c>
      <c r="B19" s="26">
        <f t="shared" si="4"/>
        <v>117.36776260616736</v>
      </c>
      <c r="C19" s="26">
        <v>72.99275109223305</v>
      </c>
      <c r="D19" s="26">
        <v>29.878010315533981</v>
      </c>
      <c r="E19" s="26">
        <v>31.417757271822648</v>
      </c>
      <c r="F19" s="26">
        <v>-16.920756073422332</v>
      </c>
      <c r="G19" s="5"/>
    </row>
    <row r="20" spans="1:7" ht="15.75" x14ac:dyDescent="0.25">
      <c r="A20" s="30" t="s">
        <v>13</v>
      </c>
      <c r="B20" s="31"/>
      <c r="C20" s="31"/>
      <c r="D20" s="31"/>
      <c r="E20" s="31"/>
      <c r="F20" s="32"/>
    </row>
    <row r="21" spans="1:7" ht="15.75" x14ac:dyDescent="0.25">
      <c r="A21" s="8" t="s">
        <v>8</v>
      </c>
      <c r="B21" s="26">
        <f>C21+D21+E21+F21</f>
        <v>78.114252254010154</v>
      </c>
      <c r="C21" s="16">
        <v>37.997746601941799</v>
      </c>
      <c r="D21" s="16">
        <v>2.6448112864077644</v>
      </c>
      <c r="E21" s="16">
        <v>17.898495457893592</v>
      </c>
      <c r="F21" s="17">
        <v>19.57319890776699</v>
      </c>
    </row>
    <row r="22" spans="1:7" ht="15.75" x14ac:dyDescent="0.25">
      <c r="A22" s="8" t="s">
        <v>9</v>
      </c>
      <c r="B22" s="26">
        <f t="shared" ref="B22:B23" si="5">C22+D22+E22+F22</f>
        <v>195.23500000000001</v>
      </c>
      <c r="C22" s="20">
        <v>111.8</v>
      </c>
      <c r="D22" s="20">
        <v>32.505000000000003</v>
      </c>
      <c r="E22" s="20">
        <v>50.024999999999999</v>
      </c>
      <c r="F22" s="21">
        <v>0.90500000000000003</v>
      </c>
    </row>
    <row r="23" spans="1:7" ht="16.5" thickBot="1" x14ac:dyDescent="0.3">
      <c r="A23" s="15" t="s">
        <v>10</v>
      </c>
      <c r="B23" s="26">
        <f t="shared" si="5"/>
        <v>117.12074774598986</v>
      </c>
      <c r="C23" s="18">
        <v>73.802253398058198</v>
      </c>
      <c r="D23" s="18">
        <v>29.860188713592237</v>
      </c>
      <c r="E23" s="18">
        <v>32.126504542106403</v>
      </c>
      <c r="F23" s="18">
        <v>-18.668198907766989</v>
      </c>
    </row>
    <row r="24" spans="1:7" ht="16.5" thickBot="1" x14ac:dyDescent="0.3">
      <c r="A24" s="33" t="s">
        <v>14</v>
      </c>
      <c r="B24" s="34"/>
      <c r="C24" s="34"/>
      <c r="D24" s="34"/>
      <c r="E24" s="34"/>
      <c r="F24" s="35"/>
    </row>
    <row r="25" spans="1:7" ht="15.75" x14ac:dyDescent="0.25">
      <c r="A25" s="13" t="s">
        <v>8</v>
      </c>
      <c r="B25" s="14">
        <f>(B29+B33+B37)/3</f>
        <v>70.712467435275073</v>
      </c>
      <c r="C25" s="14">
        <f t="shared" ref="C25:F25" si="6">(C29+C33+C37)/3</f>
        <v>39.395589805825246</v>
      </c>
      <c r="D25" s="14">
        <f t="shared" si="6"/>
        <v>2.1458586165048543</v>
      </c>
      <c r="E25" s="14">
        <f t="shared" si="6"/>
        <v>15.62872572815534</v>
      </c>
      <c r="F25" s="25">
        <f t="shared" si="6"/>
        <v>13.542293284789645</v>
      </c>
    </row>
    <row r="26" spans="1:7" ht="15.75" x14ac:dyDescent="0.25">
      <c r="A26" s="7" t="s">
        <v>9</v>
      </c>
      <c r="B26" s="14">
        <f t="shared" ref="B26:F27" si="7">(B30+B34+B38)/3</f>
        <v>195.23500000000001</v>
      </c>
      <c r="C26" s="14">
        <f t="shared" si="7"/>
        <v>111.8</v>
      </c>
      <c r="D26" s="14">
        <f t="shared" si="7"/>
        <v>32.505000000000003</v>
      </c>
      <c r="E26" s="14">
        <f t="shared" si="7"/>
        <v>50.024999999999999</v>
      </c>
      <c r="F26" s="25">
        <f t="shared" si="7"/>
        <v>0.90499999999999992</v>
      </c>
    </row>
    <row r="27" spans="1:7" ht="16.5" thickBot="1" x14ac:dyDescent="0.3">
      <c r="A27" s="12" t="s">
        <v>10</v>
      </c>
      <c r="B27" s="27">
        <f t="shared" si="7"/>
        <v>124.52253256472493</v>
      </c>
      <c r="C27" s="27">
        <f t="shared" si="7"/>
        <v>72.404410194174758</v>
      </c>
      <c r="D27" s="27">
        <f t="shared" si="7"/>
        <v>30.359141383495153</v>
      </c>
      <c r="E27" s="27">
        <f t="shared" si="7"/>
        <v>34.396274271844653</v>
      </c>
      <c r="F27" s="28">
        <f t="shared" si="7"/>
        <v>-12.637293284789644</v>
      </c>
    </row>
    <row r="28" spans="1:7" ht="15.75" x14ac:dyDescent="0.25">
      <c r="A28" s="36" t="s">
        <v>15</v>
      </c>
      <c r="B28" s="37"/>
      <c r="C28" s="37"/>
      <c r="D28" s="37"/>
      <c r="E28" s="37"/>
      <c r="F28" s="38"/>
    </row>
    <row r="29" spans="1:7" ht="15.75" x14ac:dyDescent="0.25">
      <c r="A29" s="8" t="s">
        <v>8</v>
      </c>
      <c r="B29" s="19">
        <f>(C29+D29+E29+F29)</f>
        <v>72.356264563106791</v>
      </c>
      <c r="C29" s="4">
        <v>34.364717839805827</v>
      </c>
      <c r="D29" s="4">
        <v>2.272004854368932</v>
      </c>
      <c r="E29" s="4">
        <v>16.210230582524268</v>
      </c>
      <c r="F29" s="9">
        <v>19.509311286407769</v>
      </c>
    </row>
    <row r="30" spans="1:7" ht="15.75" x14ac:dyDescent="0.25">
      <c r="A30" s="8" t="s">
        <v>9</v>
      </c>
      <c r="B30" s="19">
        <f>(C30+D30+E30+F30)</f>
        <v>195.23500000000001</v>
      </c>
      <c r="C30" s="20">
        <v>111.8</v>
      </c>
      <c r="D30" s="20">
        <v>32.505000000000003</v>
      </c>
      <c r="E30" s="20">
        <v>50.024999999999999</v>
      </c>
      <c r="F30" s="21">
        <v>0.90500000000000003</v>
      </c>
    </row>
    <row r="31" spans="1:7" ht="15.75" x14ac:dyDescent="0.25">
      <c r="A31" s="8" t="s">
        <v>10</v>
      </c>
      <c r="B31" s="19">
        <f t="shared" ref="B31" si="8">(C31+D31+E31+F31)</f>
        <v>122.87873543689319</v>
      </c>
      <c r="C31" s="21">
        <v>77.435282160194163</v>
      </c>
      <c r="D31" s="21">
        <v>30.232995145631072</v>
      </c>
      <c r="E31" s="21">
        <v>33.814769417475731</v>
      </c>
      <c r="F31" s="21">
        <v>-18.604311286407768</v>
      </c>
    </row>
    <row r="32" spans="1:7" ht="15.75" x14ac:dyDescent="0.25">
      <c r="A32" s="30" t="s">
        <v>16</v>
      </c>
      <c r="B32" s="31"/>
      <c r="C32" s="31"/>
      <c r="D32" s="31"/>
      <c r="E32" s="31"/>
      <c r="F32" s="32"/>
    </row>
    <row r="33" spans="1:11" ht="15.75" x14ac:dyDescent="0.25">
      <c r="A33" s="8" t="s">
        <v>8</v>
      </c>
      <c r="B33" s="19">
        <f>(C33+D33+E33+F33)</f>
        <v>72.926962378640781</v>
      </c>
      <c r="C33" s="4">
        <v>39.609972087378644</v>
      </c>
      <c r="D33" s="4">
        <v>2.1811019417475732</v>
      </c>
      <c r="E33" s="4">
        <v>16.361839805825245</v>
      </c>
      <c r="F33" s="9">
        <v>14.774048543689322</v>
      </c>
    </row>
    <row r="34" spans="1:11" ht="15.75" x14ac:dyDescent="0.25">
      <c r="A34" s="8" t="s">
        <v>9</v>
      </c>
      <c r="B34" s="19">
        <f>(C34+D34+E34+F34)</f>
        <v>195.23500000000001</v>
      </c>
      <c r="C34" s="20">
        <v>111.8</v>
      </c>
      <c r="D34" s="20">
        <v>32.505000000000003</v>
      </c>
      <c r="E34" s="20">
        <v>50.024999999999999</v>
      </c>
      <c r="F34" s="21">
        <v>0.90500000000000003</v>
      </c>
    </row>
    <row r="35" spans="1:11" ht="15.75" x14ac:dyDescent="0.25">
      <c r="A35" s="8" t="s">
        <v>10</v>
      </c>
      <c r="B35" s="19">
        <f t="shared" ref="B35" si="9">(C35+D35+E35+F35)</f>
        <v>122.30803762135922</v>
      </c>
      <c r="C35" s="21">
        <v>72.19002791262136</v>
      </c>
      <c r="D35" s="21">
        <v>30.323898058252428</v>
      </c>
      <c r="E35" s="21">
        <v>33.66316019417475</v>
      </c>
      <c r="F35" s="21">
        <v>-13.869048543689322</v>
      </c>
    </row>
    <row r="36" spans="1:11" ht="15.75" x14ac:dyDescent="0.25">
      <c r="A36" s="30" t="s">
        <v>17</v>
      </c>
      <c r="B36" s="31"/>
      <c r="C36" s="31"/>
      <c r="D36" s="31"/>
      <c r="E36" s="31"/>
      <c r="F36" s="32"/>
    </row>
    <row r="37" spans="1:11" ht="15.75" x14ac:dyDescent="0.25">
      <c r="A37" s="8" t="s">
        <v>8</v>
      </c>
      <c r="B37" s="19">
        <f>(C37+D37+E37+F37)</f>
        <v>66.854175364077662</v>
      </c>
      <c r="C37" s="20">
        <v>44.212079490291259</v>
      </c>
      <c r="D37" s="20">
        <v>1.9844690533980582</v>
      </c>
      <c r="E37" s="20">
        <v>14.314106796116503</v>
      </c>
      <c r="F37" s="21">
        <v>6.3435200242718448</v>
      </c>
      <c r="K37" s="5"/>
    </row>
    <row r="38" spans="1:11" ht="15.75" x14ac:dyDescent="0.25">
      <c r="A38" s="8" t="s">
        <v>9</v>
      </c>
      <c r="B38" s="19">
        <f t="shared" ref="B38:B39" si="10">(C38+D38+E38+F38)</f>
        <v>195.23500000000001</v>
      </c>
      <c r="C38" s="20">
        <v>111.8</v>
      </c>
      <c r="D38" s="20">
        <v>32.505000000000003</v>
      </c>
      <c r="E38" s="20">
        <v>50.024999999999999</v>
      </c>
      <c r="F38" s="21">
        <v>0.90500000000000003</v>
      </c>
    </row>
    <row r="39" spans="1:11" ht="16.5" thickBot="1" x14ac:dyDescent="0.3">
      <c r="A39" s="15" t="s">
        <v>10</v>
      </c>
      <c r="B39" s="19">
        <f t="shared" si="10"/>
        <v>128.38082463592235</v>
      </c>
      <c r="C39" s="21">
        <v>67.587920509708738</v>
      </c>
      <c r="D39" s="21">
        <v>30.520530946601944</v>
      </c>
      <c r="E39" s="21">
        <v>35.710893203883494</v>
      </c>
      <c r="F39" s="21">
        <v>-5.4385200242718446</v>
      </c>
    </row>
    <row r="40" spans="1:11" ht="16.5" thickBot="1" x14ac:dyDescent="0.3">
      <c r="A40" s="33" t="s">
        <v>18</v>
      </c>
      <c r="B40" s="34"/>
      <c r="C40" s="34"/>
      <c r="D40" s="34"/>
      <c r="E40" s="34"/>
      <c r="F40" s="35"/>
    </row>
    <row r="41" spans="1:11" ht="15.75" x14ac:dyDescent="0.25">
      <c r="A41" s="13" t="s">
        <v>8</v>
      </c>
      <c r="B41" s="14">
        <f>(B45+B49+B53)/3</f>
        <v>70.255084951456311</v>
      </c>
      <c r="C41" s="14">
        <f t="shared" ref="C41:F41" si="11">(C45+C49+C53)/3</f>
        <v>40.500014563106795</v>
      </c>
      <c r="D41" s="14">
        <f t="shared" si="11"/>
        <v>2.0205054611650488</v>
      </c>
      <c r="E41" s="14">
        <f t="shared" si="11"/>
        <v>26.911483009708736</v>
      </c>
      <c r="F41" s="24">
        <f t="shared" si="11"/>
        <v>0.82308191747572812</v>
      </c>
    </row>
    <row r="42" spans="1:11" ht="15.75" x14ac:dyDescent="0.25">
      <c r="A42" s="7" t="s">
        <v>9</v>
      </c>
      <c r="B42" s="14">
        <f t="shared" ref="B42:F43" si="12">(B46+B50+B54)/3</f>
        <v>195.23500000000001</v>
      </c>
      <c r="C42" s="14">
        <f t="shared" si="12"/>
        <v>111.8</v>
      </c>
      <c r="D42" s="14">
        <f t="shared" si="12"/>
        <v>32.505000000000003</v>
      </c>
      <c r="E42" s="14">
        <f t="shared" si="12"/>
        <v>50.024999999999999</v>
      </c>
      <c r="F42" s="25">
        <f t="shared" si="12"/>
        <v>0.90499999999999992</v>
      </c>
    </row>
    <row r="43" spans="1:11" ht="16.5" thickBot="1" x14ac:dyDescent="0.3">
      <c r="A43" s="12" t="s">
        <v>10</v>
      </c>
      <c r="B43" s="14">
        <f t="shared" si="12"/>
        <v>124.97991504854367</v>
      </c>
      <c r="C43" s="14">
        <f t="shared" si="12"/>
        <v>71.299985436893209</v>
      </c>
      <c r="D43" s="14">
        <f t="shared" si="12"/>
        <v>30.484494538834955</v>
      </c>
      <c r="E43" s="14">
        <f t="shared" si="12"/>
        <v>23.113516990291259</v>
      </c>
      <c r="F43" s="28">
        <f t="shared" si="12"/>
        <v>8.1918082524271796E-2</v>
      </c>
    </row>
    <row r="44" spans="1:11" ht="15.75" x14ac:dyDescent="0.25">
      <c r="A44" s="36" t="s">
        <v>19</v>
      </c>
      <c r="B44" s="37"/>
      <c r="C44" s="37"/>
      <c r="D44" s="37"/>
      <c r="E44" s="37"/>
      <c r="F44" s="38"/>
    </row>
    <row r="45" spans="1:11" ht="15.75" x14ac:dyDescent="0.25">
      <c r="A45" s="8" t="s">
        <v>8</v>
      </c>
      <c r="B45" s="19">
        <f>(C45+D45+E45+F45)</f>
        <v>69.875770631067965</v>
      </c>
      <c r="C45" s="20">
        <f>('[1]Прил. 10. Тех баланс'!$F$25/6592*12)/1000</f>
        <v>52.228651092233008</v>
      </c>
      <c r="D45" s="20">
        <f>('[1]Прил. 10. Тех баланс'!$G$25/6592*12)/1000</f>
        <v>1.9464174757281554</v>
      </c>
      <c r="E45" s="20">
        <f>('[1]Прил. 10. Тех баланс'!$H$25/6592*12)/1000</f>
        <v>14.851938713592233</v>
      </c>
      <c r="F45" s="20">
        <f>('[1]Прил. 10. Тех баланс'!$I$25/6592*12)/1000</f>
        <v>0.84876334951456311</v>
      </c>
    </row>
    <row r="46" spans="1:11" ht="15.75" x14ac:dyDescent="0.25">
      <c r="A46" s="8" t="s">
        <v>9</v>
      </c>
      <c r="B46" s="19">
        <f t="shared" ref="B46:B47" si="13">(C46+D46+E46+F46)</f>
        <v>195.23500000000001</v>
      </c>
      <c r="C46" s="20">
        <v>111.8</v>
      </c>
      <c r="D46" s="20">
        <v>32.505000000000003</v>
      </c>
      <c r="E46" s="20">
        <v>50.024999999999999</v>
      </c>
      <c r="F46" s="21">
        <v>0.90500000000000003</v>
      </c>
    </row>
    <row r="47" spans="1:11" ht="15.75" x14ac:dyDescent="0.25">
      <c r="A47" s="8" t="s">
        <v>10</v>
      </c>
      <c r="B47" s="19">
        <f t="shared" si="13"/>
        <v>125.35922936893203</v>
      </c>
      <c r="C47" s="20">
        <f>C46-C45</f>
        <v>59.571348907766989</v>
      </c>
      <c r="D47" s="20">
        <f t="shared" ref="D47:F47" si="14">D46-D45</f>
        <v>30.558582524271849</v>
      </c>
      <c r="E47" s="20">
        <f t="shared" si="14"/>
        <v>35.173061286407766</v>
      </c>
      <c r="F47" s="20">
        <f t="shared" si="14"/>
        <v>5.6236650485436912E-2</v>
      </c>
    </row>
    <row r="48" spans="1:11" ht="15.75" x14ac:dyDescent="0.25">
      <c r="A48" s="30" t="s">
        <v>20</v>
      </c>
      <c r="B48" s="31"/>
      <c r="C48" s="31"/>
      <c r="D48" s="31"/>
      <c r="E48" s="31"/>
      <c r="F48" s="32"/>
    </row>
    <row r="49" spans="1:6" ht="15.75" x14ac:dyDescent="0.25">
      <c r="A49" s="8" t="s">
        <v>8</v>
      </c>
      <c r="B49" s="20">
        <f>SUM(C49:F49)</f>
        <v>71.649524271844655</v>
      </c>
      <c r="C49" s="20">
        <f>('[2]Прил. 10. Тех баланс'!$F$25/6592*12)/1000</f>
        <v>41.697611650485435</v>
      </c>
      <c r="D49" s="20">
        <f>('[2]Прил. 10. Тех баланс'!$G$25/6592*12)/1000</f>
        <v>1.9296334951456311</v>
      </c>
      <c r="E49" s="20">
        <f>('[2]Прил. 10. Тех баланс'!$H$25/6592*12)/1000</f>
        <v>27.228851941747571</v>
      </c>
      <c r="F49" s="20">
        <f>('[2]Прил. 10. Тех баланс'!$I$25/6592*12)/1000</f>
        <v>0.79342718446601956</v>
      </c>
    </row>
    <row r="50" spans="1:6" ht="15.75" x14ac:dyDescent="0.25">
      <c r="A50" s="8" t="s">
        <v>9</v>
      </c>
      <c r="B50" s="20">
        <f t="shared" ref="B50:B51" si="15">SUM(C50:F50)</f>
        <v>195.23500000000001</v>
      </c>
      <c r="C50" s="20">
        <v>111.8</v>
      </c>
      <c r="D50" s="20">
        <v>32.505000000000003</v>
      </c>
      <c r="E50" s="20">
        <v>50.024999999999999</v>
      </c>
      <c r="F50" s="21">
        <v>0.90500000000000003</v>
      </c>
    </row>
    <row r="51" spans="1:6" ht="15.75" x14ac:dyDescent="0.25">
      <c r="A51" s="8" t="s">
        <v>10</v>
      </c>
      <c r="B51" s="20">
        <f t="shared" si="15"/>
        <v>123.58547572815534</v>
      </c>
      <c r="C51" s="20">
        <f>C50-C49</f>
        <v>70.10238834951457</v>
      </c>
      <c r="D51" s="20">
        <f t="shared" ref="D51:F51" si="16">D50-D49</f>
        <v>30.575366504854372</v>
      </c>
      <c r="E51" s="20">
        <f t="shared" si="16"/>
        <v>22.796148058252427</v>
      </c>
      <c r="F51" s="20">
        <f t="shared" si="16"/>
        <v>0.11157281553398046</v>
      </c>
    </row>
    <row r="52" spans="1:6" ht="15.75" x14ac:dyDescent="0.25">
      <c r="A52" s="30" t="s">
        <v>21</v>
      </c>
      <c r="B52" s="31"/>
      <c r="C52" s="31"/>
      <c r="D52" s="31"/>
      <c r="E52" s="31"/>
      <c r="F52" s="32"/>
    </row>
    <row r="53" spans="1:6" ht="15.75" x14ac:dyDescent="0.25">
      <c r="A53" s="8" t="s">
        <v>8</v>
      </c>
      <c r="B53" s="20">
        <f>SUM(C53:F53)</f>
        <v>69.239959951456314</v>
      </c>
      <c r="C53" s="20">
        <f>('[3]Прил. 10. Тех баланс'!$F$25/6592*12)/1000</f>
        <v>27.573780946601939</v>
      </c>
      <c r="D53" s="20">
        <f>('[3]Прил. 10. Тех баланс'!$G$25/6592*12)/1000</f>
        <v>2.1854654126213591</v>
      </c>
      <c r="E53" s="20">
        <f>('[3]Прил. 10. Тех баланс'!$H$25/6592*12)/1000</f>
        <v>38.653658373786413</v>
      </c>
      <c r="F53" s="20">
        <f>('[3]Прил. 10. Тех баланс'!$I$25/6592*12)/1000</f>
        <v>0.82705521844660201</v>
      </c>
    </row>
    <row r="54" spans="1:6" ht="15.75" x14ac:dyDescent="0.25">
      <c r="A54" s="8" t="s">
        <v>9</v>
      </c>
      <c r="B54" s="20">
        <f t="shared" ref="B54:B55" si="17">SUM(C54:F54)</f>
        <v>195.23500000000001</v>
      </c>
      <c r="C54" s="20">
        <v>111.8</v>
      </c>
      <c r="D54" s="20">
        <v>32.505000000000003</v>
      </c>
      <c r="E54" s="20">
        <v>50.024999999999999</v>
      </c>
      <c r="F54" s="21">
        <v>0.90500000000000003</v>
      </c>
    </row>
    <row r="55" spans="1:6" ht="16.5" thickBot="1" x14ac:dyDescent="0.3">
      <c r="A55" s="15" t="s">
        <v>10</v>
      </c>
      <c r="B55" s="20">
        <f t="shared" si="17"/>
        <v>125.99504004854369</v>
      </c>
      <c r="C55" s="20">
        <f>C54-C53</f>
        <v>84.226219053398054</v>
      </c>
      <c r="D55" s="20">
        <f t="shared" ref="D55:F55" si="18">D54-D53</f>
        <v>30.319534587378644</v>
      </c>
      <c r="E55" s="20">
        <f t="shared" si="18"/>
        <v>11.371341626213585</v>
      </c>
      <c r="F55" s="20">
        <f t="shared" si="18"/>
        <v>7.7944781553398013E-2</v>
      </c>
    </row>
    <row r="56" spans="1:6" ht="16.5" thickBot="1" x14ac:dyDescent="0.3">
      <c r="A56" s="33" t="s">
        <v>23</v>
      </c>
      <c r="B56" s="34"/>
      <c r="C56" s="34"/>
      <c r="D56" s="34"/>
      <c r="E56" s="34"/>
      <c r="F56" s="35"/>
    </row>
    <row r="57" spans="1:6" ht="15.75" x14ac:dyDescent="0.25">
      <c r="A57" s="13" t="s">
        <v>8</v>
      </c>
      <c r="B57" s="14">
        <f>(B61+B65+B69)/3</f>
        <v>65.515404126213596</v>
      </c>
      <c r="C57" s="14">
        <f t="shared" ref="C57:F57" si="19">(C61+C65+C69)/3</f>
        <v>42.680312500000007</v>
      </c>
      <c r="D57" s="14">
        <f t="shared" si="19"/>
        <v>2.9407445388349509</v>
      </c>
      <c r="E57" s="14">
        <f t="shared" si="19"/>
        <v>18.729999393203883</v>
      </c>
      <c r="F57" s="24">
        <f t="shared" si="19"/>
        <v>1.1643476941747573</v>
      </c>
    </row>
    <row r="58" spans="1:6" ht="15.75" x14ac:dyDescent="0.25">
      <c r="A58" s="7" t="s">
        <v>9</v>
      </c>
      <c r="B58" s="14">
        <f t="shared" ref="B58:F58" si="20">(B62+B66+B70)/3</f>
        <v>195.23500000000001</v>
      </c>
      <c r="C58" s="14">
        <f t="shared" si="20"/>
        <v>111.8</v>
      </c>
      <c r="D58" s="14">
        <f t="shared" si="20"/>
        <v>32.505000000000003</v>
      </c>
      <c r="E58" s="14">
        <f t="shared" si="20"/>
        <v>50.024999999999999</v>
      </c>
      <c r="F58" s="25">
        <f t="shared" si="20"/>
        <v>0.90499999999999992</v>
      </c>
    </row>
    <row r="59" spans="1:6" ht="16.5" thickBot="1" x14ac:dyDescent="0.3">
      <c r="A59" s="12" t="s">
        <v>10</v>
      </c>
      <c r="B59" s="14">
        <f t="shared" ref="B59:F59" si="21">(B63+B67+B71)/3</f>
        <v>129.7195958737864</v>
      </c>
      <c r="C59" s="14">
        <f t="shared" si="21"/>
        <v>69.119687499999998</v>
      </c>
      <c r="D59" s="14">
        <f t="shared" si="21"/>
        <v>29.56425546116505</v>
      </c>
      <c r="E59" s="14">
        <f t="shared" si="21"/>
        <v>31.295000606796112</v>
      </c>
      <c r="F59" s="28">
        <f t="shared" si="21"/>
        <v>-0.25934769417475723</v>
      </c>
    </row>
    <row r="60" spans="1:6" ht="15.75" x14ac:dyDescent="0.25">
      <c r="A60" s="46" t="s">
        <v>22</v>
      </c>
      <c r="B60" s="47"/>
      <c r="C60" s="47"/>
      <c r="D60" s="47"/>
      <c r="E60" s="47"/>
      <c r="F60" s="48"/>
    </row>
    <row r="61" spans="1:6" ht="15.75" x14ac:dyDescent="0.25">
      <c r="A61" s="8" t="s">
        <v>8</v>
      </c>
      <c r="B61" s="20">
        <f>SUM(C61:F61)</f>
        <v>68.517045509708737</v>
      </c>
      <c r="C61" s="20">
        <f>('[4]Прил. 10. Тех баланс'!$F$25/6592*12)/1000</f>
        <v>46.290684466019421</v>
      </c>
      <c r="D61" s="20">
        <f>('[4]Прил. 10. Тех баланс'!$G$25/6592*12)/1000</f>
        <v>2.8027572815533981</v>
      </c>
      <c r="E61" s="20">
        <f>('[4]Прил. 10. Тех баланс'!$H$25/6592*12)/1000</f>
        <v>18.329484830097083</v>
      </c>
      <c r="F61" s="20">
        <f>('[4]Прил. 10. Тех баланс'!$I$25/6592*12)/1000</f>
        <v>1.0941189320388349</v>
      </c>
    </row>
    <row r="62" spans="1:6" ht="15.75" x14ac:dyDescent="0.25">
      <c r="A62" s="8" t="s">
        <v>9</v>
      </c>
      <c r="B62" s="20">
        <f t="shared" ref="B62:B63" si="22">SUM(C62:F62)</f>
        <v>195.23500000000001</v>
      </c>
      <c r="C62" s="20">
        <v>111.8</v>
      </c>
      <c r="D62" s="20">
        <v>32.505000000000003</v>
      </c>
      <c r="E62" s="20">
        <v>50.024999999999999</v>
      </c>
      <c r="F62" s="21">
        <v>0.90500000000000003</v>
      </c>
    </row>
    <row r="63" spans="1:6" ht="15.75" x14ac:dyDescent="0.25">
      <c r="A63" s="8" t="s">
        <v>10</v>
      </c>
      <c r="B63" s="20">
        <f t="shared" si="22"/>
        <v>126.71795449029126</v>
      </c>
      <c r="C63" s="20">
        <f>C62-C61</f>
        <v>65.509315533980583</v>
      </c>
      <c r="D63" s="20">
        <f t="shared" ref="D63:F63" si="23">D62-D61</f>
        <v>29.702242718446605</v>
      </c>
      <c r="E63" s="20">
        <f t="shared" si="23"/>
        <v>31.695515169902915</v>
      </c>
      <c r="F63" s="20">
        <f t="shared" si="23"/>
        <v>-0.1891189320388349</v>
      </c>
    </row>
    <row r="64" spans="1:6" ht="15.75" x14ac:dyDescent="0.25">
      <c r="A64" s="30" t="s">
        <v>24</v>
      </c>
      <c r="B64" s="31"/>
      <c r="C64" s="31"/>
      <c r="D64" s="31"/>
      <c r="E64" s="31"/>
      <c r="F64" s="32"/>
    </row>
    <row r="65" spans="1:6" ht="15.75" x14ac:dyDescent="0.25">
      <c r="A65" s="8" t="s">
        <v>8</v>
      </c>
      <c r="B65" s="20">
        <f>SUM(C65:F65)</f>
        <v>61.324175970873796</v>
      </c>
      <c r="C65" s="20">
        <f>('[5]Прил. 10. Тех баланс'!$F$24/6592*12)/1000</f>
        <v>38.432570388349518</v>
      </c>
      <c r="D65" s="20">
        <f>('[5]Прил. 10. Тех баланс'!$G$24/6592*12)/1000</f>
        <v>2.9874247572815533</v>
      </c>
      <c r="E65" s="20">
        <f>('[5]Прил. 10. Тех баланс'!$H$24/6592*12)/1000</f>
        <v>18.648535194174759</v>
      </c>
      <c r="F65" s="20">
        <f>('[5]Прил. 10. Тех баланс'!$I$24/6592*12)/1000</f>
        <v>1.2556456310679611</v>
      </c>
    </row>
    <row r="66" spans="1:6" ht="15.75" x14ac:dyDescent="0.25">
      <c r="A66" s="8" t="s">
        <v>9</v>
      </c>
      <c r="B66" s="20">
        <f t="shared" ref="B66:B67" si="24">SUM(C66:F66)</f>
        <v>195.23500000000001</v>
      </c>
      <c r="C66" s="20">
        <v>111.8</v>
      </c>
      <c r="D66" s="20">
        <v>32.505000000000003</v>
      </c>
      <c r="E66" s="20">
        <v>50.024999999999999</v>
      </c>
      <c r="F66" s="21">
        <v>0.90500000000000003</v>
      </c>
    </row>
    <row r="67" spans="1:6" ht="15.75" x14ac:dyDescent="0.25">
      <c r="A67" s="8" t="s">
        <v>10</v>
      </c>
      <c r="B67" s="20">
        <f t="shared" si="24"/>
        <v>133.91082402912622</v>
      </c>
      <c r="C67" s="20">
        <f>C66-C65</f>
        <v>73.367429611650479</v>
      </c>
      <c r="D67" s="20">
        <f t="shared" ref="D67:F67" si="25">D66-D65</f>
        <v>29.517575242718451</v>
      </c>
      <c r="E67" s="20">
        <f t="shared" si="25"/>
        <v>31.37646480582524</v>
      </c>
      <c r="F67" s="20">
        <f t="shared" si="25"/>
        <v>-0.35064563106796109</v>
      </c>
    </row>
    <row r="68" spans="1:6" ht="15.75" x14ac:dyDescent="0.25">
      <c r="A68" s="30" t="s">
        <v>25</v>
      </c>
      <c r="B68" s="31"/>
      <c r="C68" s="31"/>
      <c r="D68" s="31"/>
      <c r="E68" s="31"/>
      <c r="F68" s="32"/>
    </row>
    <row r="69" spans="1:6" ht="15.75" x14ac:dyDescent="0.25">
      <c r="A69" s="8" t="s">
        <v>8</v>
      </c>
      <c r="B69" s="20">
        <f>SUM(C69:F69)</f>
        <v>66.704990898058256</v>
      </c>
      <c r="C69" s="20">
        <f>('[6]Прил. 10. Тех баланс'!$F$24/6592*12)/1000</f>
        <v>43.317682645631066</v>
      </c>
      <c r="D69" s="20">
        <f>('[6]Прил. 10. Тех баланс'!$G$24/6592*12)/1000</f>
        <v>3.0320515776699031</v>
      </c>
      <c r="E69" s="20">
        <f>('[6]Прил. 10. Тех баланс'!$H$24/6592*12)/1000</f>
        <v>19.211978155339807</v>
      </c>
      <c r="F69" s="20">
        <f>('[6]Прил. 10. Тех баланс'!$I$24/6592*12)/1000</f>
        <v>1.1432785194174757</v>
      </c>
    </row>
    <row r="70" spans="1:6" ht="15.75" x14ac:dyDescent="0.25">
      <c r="A70" s="8" t="s">
        <v>9</v>
      </c>
      <c r="B70" s="20">
        <f t="shared" ref="B70:B71" si="26">SUM(C70:F70)</f>
        <v>195.23500000000001</v>
      </c>
      <c r="C70" s="20">
        <v>111.8</v>
      </c>
      <c r="D70" s="20">
        <v>32.505000000000003</v>
      </c>
      <c r="E70" s="20">
        <v>50.024999999999999</v>
      </c>
      <c r="F70" s="21">
        <v>0.90500000000000003</v>
      </c>
    </row>
    <row r="71" spans="1:6" ht="16.5" thickBot="1" x14ac:dyDescent="0.3">
      <c r="A71" s="10" t="s">
        <v>10</v>
      </c>
      <c r="B71" s="20">
        <f t="shared" si="26"/>
        <v>128.53000910194177</v>
      </c>
      <c r="C71" s="20">
        <f>C70-C69</f>
        <v>68.482317354368931</v>
      </c>
      <c r="D71" s="20">
        <f t="shared" ref="D71:F71" si="27">D70-D69</f>
        <v>29.472948422330099</v>
      </c>
      <c r="E71" s="20">
        <f t="shared" si="27"/>
        <v>30.813021844660192</v>
      </c>
      <c r="F71" s="20">
        <f t="shared" si="27"/>
        <v>-0.23827851941747569</v>
      </c>
    </row>
  </sheetData>
  <mergeCells count="20">
    <mergeCell ref="A56:F56"/>
    <mergeCell ref="A52:F52"/>
    <mergeCell ref="A48:F48"/>
    <mergeCell ref="A68:F68"/>
    <mergeCell ref="A40:F40"/>
    <mergeCell ref="A44:F44"/>
    <mergeCell ref="A64:F64"/>
    <mergeCell ref="A60:F60"/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</mergeCells>
  <dataValidations count="1">
    <dataValidation type="decimal" allowBlank="1" showErrorMessage="1" errorTitle="Ошибка" error="Допускается ввод только действительных чисел!" sqref="B37:F39 B41:F43 B65:F67 B61:F63 B57:F59 B53:F55 B25:F27 B9:F11 B49:F51 B13:F15 B17:F19 B29:F31 B45:F47 B21:F23 B33:F35 B69:F71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2025-01-24T06:31:40Z</dcterms:modified>
</cp:coreProperties>
</file>