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35" yWindow="45" windowWidth="12315" windowHeight="12090" activeTab="7"/>
  </bookViews>
  <sheets>
    <sheet name="Прил 2" sheetId="1" r:id="rId1"/>
    <sheet name="Прил 3" sheetId="2" r:id="rId2"/>
    <sheet name="Прил 4" sheetId="3" r:id="rId3"/>
    <sheet name="Прил 5" sheetId="4" r:id="rId4"/>
    <sheet name="Прил 6" sheetId="5" r:id="rId5"/>
    <sheet name="Прил 7" sheetId="6" r:id="rId6"/>
    <sheet name="Прил 8" sheetId="7" r:id="rId7"/>
    <sheet name="Прил 9" sheetId="8" r:id="rId8"/>
  </sheets>
  <definedNames>
    <definedName name="sub_3001" localSheetId="1">'Прил 3'!#REF!</definedName>
    <definedName name="sub_3002" localSheetId="1">'Прил 3'!$A$15</definedName>
    <definedName name="sub_3003" localSheetId="1">'Прил 3'!$A$16</definedName>
    <definedName name="sub_3004" localSheetId="1">'Прил 3'!$A$17</definedName>
    <definedName name="sub_3005" localSheetId="1">'Прил 3'!$A$18</definedName>
    <definedName name="sub_3006" localSheetId="1">'Прил 3'!$A$19</definedName>
    <definedName name="sub_3007" localSheetId="1">'Прил 3'!$A$20</definedName>
    <definedName name="sub_3008" localSheetId="1">'Прил 3'!$A$21</definedName>
    <definedName name="sub_333" localSheetId="1">'Прил 3'!$A$25</definedName>
    <definedName name="sub_4001" localSheetId="2">'Прил 4'!$A$13</definedName>
    <definedName name="sub_4002" localSheetId="2">'Прил 4'!$A$16</definedName>
    <definedName name="sub_4003" localSheetId="2">'Прил 4'!$A$17</definedName>
    <definedName name="sub_4004" localSheetId="2">'Прил 4'!$A$23</definedName>
    <definedName name="sub_4005" localSheetId="2">'Прил 4'!$A$26</definedName>
    <definedName name="sub_4006" localSheetId="2">'Прил 4'!$A$29</definedName>
    <definedName name="sub_444" localSheetId="2">'Прил 4'!$A$35</definedName>
    <definedName name="sub_5001" localSheetId="3">'Прил 5'!$A$11</definedName>
    <definedName name="sub_5002" localSheetId="3">'Прил 5'!$A$35</definedName>
    <definedName name="sub_5003" localSheetId="3">'Прил 5'!$A$36</definedName>
    <definedName name="sub_6001" localSheetId="4">'Прил 6'!$A$11</definedName>
    <definedName name="sub_6002" localSheetId="4">'Прил 6'!$A$12</definedName>
    <definedName name="sub_6003" localSheetId="4">'Прил 6'!$A$13</definedName>
    <definedName name="sub_7001" localSheetId="5">'Прил 7'!$A$2</definedName>
    <definedName name="sub_7002" localSheetId="5">'Прил 7'!$A$6</definedName>
    <definedName name="sub_8001" localSheetId="6">'Прил 8'!$A$5</definedName>
    <definedName name="sub_8002" localSheetId="6">'Прил 8'!#REF!</definedName>
    <definedName name="sub_8003" localSheetId="6">'Прил 8'!$A$11</definedName>
    <definedName name="sub_8004" localSheetId="6">'Прил 8'!$A$14</definedName>
    <definedName name="sub_8005" localSheetId="6">'Прил 8'!$A$17</definedName>
    <definedName name="sub_8006" localSheetId="6">'Прил 8'!$A$20</definedName>
    <definedName name="sub_881" localSheetId="6">'Прил 8'!$A$31</definedName>
    <definedName name="sub_882" localSheetId="6">'Прил 8'!$A$32</definedName>
    <definedName name="sub_9001" localSheetId="7">'Прил 9'!$A$12</definedName>
    <definedName name="sub_9002" localSheetId="7">'Прил 9'!$A$15</definedName>
    <definedName name="sub_9003" localSheetId="7">'Прил 9'!$A$18</definedName>
    <definedName name="sub_9004" localSheetId="7">'Прил 9'!$A$21</definedName>
    <definedName name="sub_9005" localSheetId="7">'Прил 9'!$A$24</definedName>
    <definedName name="sub_9006" localSheetId="7">'Прил 9'!$A$27</definedName>
    <definedName name="sub_991" localSheetId="7">'Прил 9'!$A$29</definedName>
    <definedName name="sub_992" localSheetId="7">'Прил 9'!$A$31</definedName>
    <definedName name="_xlnm.Print_Area" localSheetId="0">'Прил 2'!$A$1:$H$32</definedName>
    <definedName name="_xlnm.Print_Area" localSheetId="1">'Прил 3'!$A$1:$E$30</definedName>
    <definedName name="_xlnm.Print_Area" localSheetId="2">'Прил 4'!$A$1:$F$35</definedName>
    <definedName name="_xlnm.Print_Area" localSheetId="6">'Прил 8'!$A$1:$K$34</definedName>
    <definedName name="_xlnm.Print_Area" localSheetId="7">'Прил 9'!$A$1:$H$43</definedName>
  </definedNames>
  <calcPr calcId="124519"/>
</workbook>
</file>

<file path=xl/calcChain.xml><?xml version="1.0" encoding="utf-8"?>
<calcChain xmlns="http://schemas.openxmlformats.org/spreadsheetml/2006/main">
  <c r="D21" i="4"/>
  <c r="D28"/>
  <c r="D27"/>
  <c r="D25"/>
  <c r="D23"/>
  <c r="C16"/>
  <c r="D15"/>
  <c r="C21" l="1"/>
  <c r="D16"/>
  <c r="D11" l="1"/>
  <c r="C27" i="3" s="1"/>
  <c r="C24"/>
  <c r="C25" s="1"/>
  <c r="E19" i="1"/>
  <c r="C11" i="4"/>
  <c r="C36" s="1"/>
  <c r="D31" i="3"/>
  <c r="D28"/>
  <c r="D25"/>
  <c r="D15"/>
  <c r="F24"/>
  <c r="F25" s="1"/>
  <c r="C14" l="1"/>
  <c r="F27"/>
  <c r="F28" s="1"/>
  <c r="E27"/>
  <c r="D18" i="2" s="1"/>
  <c r="E18" s="1"/>
  <c r="E24" i="3"/>
  <c r="D17" i="2" s="1"/>
  <c r="E17" s="1"/>
  <c r="D36" i="4"/>
  <c r="C30" i="3"/>
  <c r="C28"/>
  <c r="E30"/>
  <c r="E31" s="1"/>
  <c r="D19" i="2" l="1"/>
  <c r="E19" s="1"/>
  <c r="E14" i="3"/>
  <c r="E15" s="1"/>
  <c r="D16" i="2" s="1"/>
  <c r="F14" i="3"/>
  <c r="F15" s="1"/>
  <c r="E25"/>
  <c r="E28"/>
  <c r="C15"/>
  <c r="F30"/>
  <c r="F31" s="1"/>
  <c r="C31"/>
  <c r="D15" i="2" l="1"/>
  <c r="E16"/>
  <c r="E15" l="1"/>
</calcChain>
</file>

<file path=xl/sharedStrings.xml><?xml version="1.0" encoding="utf-8"?>
<sst xmlns="http://schemas.openxmlformats.org/spreadsheetml/2006/main" count="285" uniqueCount="154">
  <si>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</si>
  <si>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</si>
  <si>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</si>
  <si>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</si>
  <si>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</si>
  <si>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</si>
  <si>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</si>
  <si>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на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</si>
  <si>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</si>
  <si>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</si>
  <si>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</si>
  <si>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</si>
  <si>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</si>
  <si>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</si>
  <si>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</si>
  <si>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</si>
  <si>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</si>
  <si>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</si>
  <si>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</si>
  <si>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Наименование стандартизированных тарифных ставок</t>
  </si>
  <si>
    <t>Стандартизированные тарифные ставки</t>
  </si>
  <si>
    <t>по постоянной схеме</t>
  </si>
  <si>
    <t>рублей/кВт</t>
  </si>
  <si>
    <t>Стандартизированная тарифная ставка на покрытие расходов на подготовку и выдачу сетевой организацией технических условий заявителю</t>
  </si>
  <si>
    <t>Стандартизированная тарифная ставка на покрытие расходов на проверку сетевой организацией выполнения заявителем технических условий</t>
  </si>
  <si>
    <t>рублей/км</t>
  </si>
  <si>
    <t>Стандартизированная тарифная ставка на покрытие расходов на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</t>
  </si>
  <si>
    <t>Стандартизированная тарифная ставка на покрытие расходов на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</t>
  </si>
  <si>
    <t>*</t>
  </si>
  <si>
    <t>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</si>
  <si>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</si>
  <si>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Стандартизированная тарифная ставка на покрытие расходов сетевой организации на строительство подстанций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на i-м уровне напряжения</t>
  </si>
  <si>
    <t>СТАНДАРТИЗИРОВАННЫЕ ТАРИФНЫЕ СТАВКИ</t>
  </si>
  <si>
    <t>______________________________</t>
  </si>
  <si>
    <t>Наименование мероприятий</t>
  </si>
  <si>
    <t>Распределение необходимой валовой выручки*</t>
  </si>
  <si>
    <t>(рублей)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</si>
  <si>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</si>
  <si>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</si>
  <si>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</si>
  <si>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</si>
  <si>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</si>
  <si>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</si>
  <si>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Разработка сетевой организацией проектной документации по строительству "последней мили"</t>
  </si>
  <si>
    <t>3.</t>
  </si>
  <si>
    <t>Выполнение сетевой организацией мероприятий, связанных со строительством "последней мили":</t>
  </si>
  <si>
    <t>строительство воздушных линий</t>
  </si>
  <si>
    <t>строительство кабельных линий</t>
  </si>
  <si>
    <t>строительство пунктов секционирования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</si>
  <si>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</si>
  <si>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</si>
  <si>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</si>
  <si>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</si>
  <si>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</si>
  <si>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</si>
  <si>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</si>
  <si>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</si>
  <si>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 осуществляемые при технологическом присоединении</t>
  </si>
  <si>
    <t>Расчет
необходимой валовой выручки сетевой организации на технологическое присоединение</t>
  </si>
  <si>
    <t>(тыс. рублей)</t>
  </si>
  <si>
    <t>Показатели</t>
  </si>
  <si>
    <t>Ожидаемые данные за текущий период</t>
  </si>
  <si>
    <t>Плановые показатели на следующий период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</si>
  <si>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</si>
  <si>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</si>
  <si>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</si>
  <si>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</si>
  <si>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</si>
  <si>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</si>
  <si>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</si>
  <si>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</si>
  <si>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</si>
  <si>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</si>
  <si>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</si>
  <si>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</si>
  <si>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</si>
  <si>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</t>
  </si>
  <si>
    <t>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</si>
  <si>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</si>
  <si>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</si>
  <si>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</si>
  <si>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</si>
  <si>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</si>
  <si>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</si>
  <si>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</si>
  <si>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</si>
  <si>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</si>
  <si>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</si>
  <si>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</si>
  <si>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</si>
  <si>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</si>
  <si>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</si>
  <si>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</si>
  <si>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 о присоединенных объемах максимальной мощности за 3 предыдущих года по каждому мероприятию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</si>
  <si>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</si>
  <si>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</si>
  <si>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</si>
  <si>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</si>
  <si>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</si>
  <si>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</si>
  <si>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</si>
  <si>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</si>
  <si>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Фактические средние данные о длине линий электропередачи и об объемах максимальной мощности построенных объектов за 3 предыдущих года по каждому мероприятию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</si>
  <si>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</si>
  <si>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</si>
  <si>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</si>
  <si>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</si>
  <si>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</si>
  <si>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</si>
  <si>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</si>
  <si>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</si>
  <si>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</si>
  <si>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</si>
  <si>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</si>
  <si>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</si>
  <si>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</si>
  <si>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</si>
  <si>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</si>
  <si>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</si>
  <si>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</si>
  <si>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 xml:space="preserve">об осуществлении технологического присоединения по договорам, заключенным за текущий год
</t>
  </si>
  <si>
    <t>ИНФОРМАЦИЯ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</si>
  <si>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</si>
  <si>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</si>
  <si>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Приложение N 9</t>
  </si>
  <si>
    <t>о поданных заявках на технологическое присоединение за текущий год</t>
  </si>
  <si>
    <t>Приложение N 5</t>
  </si>
  <si>
    <t>Приложение N 6</t>
  </si>
  <si>
    <t>Приложение N 7</t>
  </si>
  <si>
    <t>Приложение N 8</t>
  </si>
  <si>
    <t>0-15</t>
  </si>
  <si>
    <r>
      <t xml:space="preserve"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</t>
    </r>
    <r>
      <rPr>
        <b/>
        <sz val="12"/>
        <rFont val="Times New Roman"/>
        <family val="1"/>
        <charset val="204"/>
      </rPr>
      <t>пункте 16</t>
    </r>
    <r>
      <rPr>
        <sz val="12"/>
        <rFont val="Times New Roman"/>
        <family val="1"/>
        <charset val="204"/>
      </rPr>
      <t xml:space="preserve">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</t>
    </r>
    <r>
      <rPr>
        <b/>
        <sz val="12"/>
        <rFont val="Times New Roman"/>
        <family val="1"/>
        <charset val="204"/>
      </rPr>
      <t>подпунктов "б"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"в" пункта 16</t>
    </r>
    <r>
      <rPr>
        <sz val="12"/>
        <rFont val="Times New Roman"/>
        <family val="1"/>
        <charset val="204"/>
      </rPr>
      <t>, в расчете на 1 кВт максимальной мощности</t>
    </r>
  </si>
  <si>
    <t xml:space="preserve">в отношении заявителей, осуществляющих технологическое присоединение энергопринимающих устройств до 150 кВ </t>
  </si>
  <si>
    <t xml:space="preserve">в отношении заявителей, осуществляющих технологическое присоединение энергопринимающих устройств свыше  150 кВ </t>
  </si>
  <si>
    <t>Х</t>
  </si>
  <si>
    <t>Приложение N 3</t>
  </si>
  <si>
    <t>Приложение N 4</t>
  </si>
  <si>
    <t xml:space="preserve">ООО "Техносервис-ПЭ" </t>
  </si>
  <si>
    <t xml:space="preserve">Общество с ограниченной ответственностью "Техносервис-ПЭ" </t>
  </si>
  <si>
    <t>454139, г. Челябинск, ул. Василевского, д.74</t>
  </si>
  <si>
    <t>(351)225-10-60</t>
  </si>
  <si>
    <t xml:space="preserve">            для расчета платы за технологическое присоединение  к территориальным распределительным сетям на уровне</t>
  </si>
  <si>
    <t xml:space="preserve">            напряжения ниже 35 кВ и присоединяемой мощностью менее 8900 кВт ООО "Техносервис-ПЭ" </t>
  </si>
  <si>
    <t>Директор</t>
  </si>
  <si>
    <t>Попова Людмила Николаевна</t>
  </si>
  <si>
    <t>tech-pe@mail.ru</t>
  </si>
  <si>
    <t xml:space="preserve">                            на 2019 год</t>
  </si>
  <si>
    <t>Л.Н. Попова</t>
  </si>
  <si>
    <t>(в ред. Постановления Правительства РФ</t>
  </si>
  <si>
    <t>от 17.09.2015 № 987)</t>
  </si>
  <si>
    <t>Единица измерения</t>
  </si>
  <si>
    <t>_____*_Ставки платы С2,i,  С3,i и С4,i  за технологическое присоединение к электрическим сетям дифференцируются по виду используемого материала, способу выполнения работ, категориям потребителей, уровням напряжения и (или) объему присоединяемой максимальной мощности.</t>
  </si>
  <si>
    <t>от 17.09.2015 №987)</t>
  </si>
  <si>
    <t>( в ред. Постановления Правительства РФ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</si>
</sst>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1" applyFont="1" applyAlignment="1" applyProtection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5" fillId="0" borderId="2" xfId="1" applyFont="1" applyBorder="1" applyAlignment="1" applyProtection="1">
      <alignment vertical="top" wrapText="1"/>
    </xf>
    <xf numFmtId="0" fontId="6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5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9" xfId="1" applyFont="1" applyBorder="1" applyAlignment="1" applyProtection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Border="1"/>
    <xf numFmtId="4" fontId="6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5" fillId="0" borderId="0" xfId="1" applyFont="1" applyAlignment="1" applyProtection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1" xfId="1" applyFill="1" applyBorder="1" applyAlignment="1" applyProtection="1">
      <alignment horizont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5" fillId="0" borderId="2" xfId="1" applyFont="1" applyBorder="1" applyAlignment="1" applyProtection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6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171450</xdr:colOff>
      <xdr:row>14</xdr:row>
      <xdr:rowOff>190500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14700"/>
          <a:ext cx="1714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238125</xdr:colOff>
      <xdr:row>15</xdr:row>
      <xdr:rowOff>190500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767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238125</xdr:colOff>
      <xdr:row>16</xdr:row>
      <xdr:rowOff>190500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8577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238125</xdr:colOff>
      <xdr:row>17</xdr:row>
      <xdr:rowOff>190500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2387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238125</xdr:colOff>
      <xdr:row>18</xdr:row>
      <xdr:rowOff>190500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8102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209550</xdr:colOff>
      <xdr:row>19</xdr:row>
      <xdr:rowOff>190500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6381750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209550</xdr:colOff>
      <xdr:row>20</xdr:row>
      <xdr:rowOff>190500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143750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209550</xdr:colOff>
      <xdr:row>21</xdr:row>
      <xdr:rowOff>190500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905750"/>
          <a:ext cx="209550" cy="190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-pe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garantf1://70129430.1100/" TargetMode="External"/><Relationship Id="rId2" Type="http://schemas.openxmlformats.org/officeDocument/2006/relationships/hyperlink" Target="garantf1://70129430.1100/" TargetMode="External"/><Relationship Id="rId1" Type="http://schemas.openxmlformats.org/officeDocument/2006/relationships/hyperlink" Target="garantf1://70129430.1100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H10" sqref="H10"/>
    </sheetView>
  </sheetViews>
  <sheetFormatPr defaultRowHeight="15"/>
  <cols>
    <col min="8" max="8" width="31" customWidth="1"/>
  </cols>
  <sheetData>
    <row r="1" spans="1:8">
      <c r="A1" s="5"/>
      <c r="B1" s="5"/>
      <c r="C1" s="5"/>
      <c r="D1" s="5"/>
      <c r="E1" s="5"/>
      <c r="F1" s="5"/>
      <c r="G1" s="5"/>
      <c r="H1" s="6" t="s">
        <v>0</v>
      </c>
    </row>
    <row r="2" spans="1:8">
      <c r="A2" s="5"/>
      <c r="B2" s="5"/>
      <c r="C2" s="5"/>
      <c r="D2" s="5"/>
      <c r="E2" s="5"/>
      <c r="F2" s="5"/>
      <c r="G2" s="5"/>
      <c r="H2" s="7" t="s">
        <v>1</v>
      </c>
    </row>
    <row r="3" spans="1:8">
      <c r="A3" s="5"/>
      <c r="B3" s="5"/>
      <c r="C3" s="5"/>
      <c r="D3" s="5"/>
      <c r="E3" s="5"/>
      <c r="F3" s="5"/>
      <c r="G3" s="5"/>
      <c r="H3" s="6" t="s">
        <v>2</v>
      </c>
    </row>
    <row r="4" spans="1:8">
      <c r="A4" s="5"/>
      <c r="B4" s="5"/>
      <c r="C4" s="5"/>
      <c r="D4" s="5"/>
      <c r="E4" s="5"/>
      <c r="F4" s="5"/>
      <c r="G4" s="5"/>
      <c r="H4" s="6" t="s">
        <v>3</v>
      </c>
    </row>
    <row r="5" spans="1:8">
      <c r="A5" s="5"/>
      <c r="B5" s="5"/>
      <c r="C5" s="5"/>
      <c r="D5" s="5"/>
      <c r="E5" s="5"/>
      <c r="F5" s="5"/>
      <c r="G5" s="5"/>
      <c r="H5" s="6" t="s">
        <v>148</v>
      </c>
    </row>
    <row r="6" spans="1:8">
      <c r="A6" s="5"/>
      <c r="B6" s="5"/>
      <c r="C6" s="5"/>
      <c r="D6" s="5"/>
      <c r="E6" s="5"/>
      <c r="F6" s="5"/>
      <c r="G6" s="5"/>
      <c r="H6" s="6" t="s">
        <v>149</v>
      </c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 t="s">
        <v>4</v>
      </c>
      <c r="B8" s="5"/>
      <c r="C8" s="5"/>
      <c r="D8" s="5"/>
      <c r="E8" s="5"/>
      <c r="F8" s="5"/>
      <c r="G8" s="5"/>
      <c r="H8" s="5"/>
    </row>
    <row r="9" spans="1:8">
      <c r="A9" s="5" t="s">
        <v>5</v>
      </c>
      <c r="B9" s="5"/>
      <c r="C9" s="5"/>
      <c r="D9" s="5"/>
      <c r="E9" s="5"/>
      <c r="F9" s="5"/>
      <c r="G9" s="5"/>
      <c r="H9" s="5"/>
    </row>
    <row r="10" spans="1:8">
      <c r="A10" s="64" t="s">
        <v>137</v>
      </c>
      <c r="B10" s="64"/>
      <c r="C10" s="64"/>
      <c r="D10" s="64"/>
      <c r="E10" s="64"/>
      <c r="F10" s="5" t="s">
        <v>7</v>
      </c>
      <c r="G10" s="18">
        <v>2019</v>
      </c>
      <c r="H10" s="5" t="s">
        <v>8</v>
      </c>
    </row>
    <row r="11" spans="1:8">
      <c r="A11" s="5" t="s">
        <v>6</v>
      </c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63" t="s">
        <v>9</v>
      </c>
      <c r="B13" s="63"/>
      <c r="C13" s="63"/>
      <c r="D13" s="63"/>
      <c r="E13" s="64" t="s">
        <v>138</v>
      </c>
      <c r="F13" s="64"/>
      <c r="G13" s="64"/>
      <c r="H13" s="64"/>
    </row>
    <row r="14" spans="1:8">
      <c r="A14" s="19"/>
      <c r="B14" s="19"/>
      <c r="C14" s="19"/>
      <c r="D14" s="19"/>
      <c r="E14" s="5"/>
      <c r="F14" s="5"/>
      <c r="G14" s="5"/>
      <c r="H14" s="5"/>
    </row>
    <row r="15" spans="1:8">
      <c r="A15" s="63" t="s">
        <v>10</v>
      </c>
      <c r="B15" s="63"/>
      <c r="C15" s="63"/>
      <c r="D15" s="63"/>
      <c r="E15" s="64" t="s">
        <v>137</v>
      </c>
      <c r="F15" s="64"/>
      <c r="G15" s="64"/>
      <c r="H15" s="64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63" t="s">
        <v>11</v>
      </c>
      <c r="B17" s="63"/>
      <c r="C17" s="63"/>
      <c r="D17" s="63"/>
      <c r="E17" s="64" t="s">
        <v>139</v>
      </c>
      <c r="F17" s="64"/>
      <c r="G17" s="64"/>
      <c r="H17" s="64"/>
    </row>
    <row r="18" spans="1:8">
      <c r="A18" s="19"/>
      <c r="B18" s="19"/>
      <c r="C18" s="19"/>
      <c r="D18" s="19"/>
      <c r="E18" s="5"/>
      <c r="F18" s="5"/>
      <c r="G18" s="5"/>
      <c r="H18" s="5"/>
    </row>
    <row r="19" spans="1:8">
      <c r="A19" s="63" t="s">
        <v>12</v>
      </c>
      <c r="B19" s="63"/>
      <c r="C19" s="63"/>
      <c r="D19" s="63"/>
      <c r="E19" s="64" t="str">
        <f>E17</f>
        <v>454139, г. Челябинск, ул. Василевского, д.74</v>
      </c>
      <c r="F19" s="64"/>
      <c r="G19" s="64"/>
      <c r="H19" s="64"/>
    </row>
    <row r="20" spans="1:8">
      <c r="A20" s="19"/>
      <c r="B20" s="19"/>
      <c r="C20" s="19"/>
      <c r="D20" s="19"/>
      <c r="E20" s="5"/>
      <c r="F20" s="5"/>
      <c r="G20" s="5"/>
      <c r="H20" s="5"/>
    </row>
    <row r="21" spans="1:8">
      <c r="A21" s="63" t="s">
        <v>18</v>
      </c>
      <c r="B21" s="63"/>
      <c r="C21" s="63"/>
      <c r="D21" s="63"/>
      <c r="E21" s="64">
        <v>7449123770</v>
      </c>
      <c r="F21" s="64"/>
      <c r="G21" s="64"/>
      <c r="H21" s="64"/>
    </row>
    <row r="22" spans="1:8">
      <c r="A22" s="19"/>
      <c r="B22" s="19"/>
      <c r="C22" s="19"/>
      <c r="D22" s="19"/>
      <c r="E22" s="5"/>
      <c r="F22" s="5"/>
      <c r="G22" s="5"/>
      <c r="H22" s="5"/>
    </row>
    <row r="23" spans="1:8">
      <c r="A23" s="63" t="s">
        <v>17</v>
      </c>
      <c r="B23" s="63"/>
      <c r="C23" s="63"/>
      <c r="D23" s="63"/>
      <c r="E23" s="64">
        <v>744901001</v>
      </c>
      <c r="F23" s="64"/>
      <c r="G23" s="64"/>
      <c r="H23" s="64"/>
    </row>
    <row r="24" spans="1:8">
      <c r="A24" s="19"/>
      <c r="B24" s="19"/>
      <c r="C24" s="19"/>
      <c r="D24" s="19"/>
      <c r="E24" s="5"/>
      <c r="F24" s="5"/>
      <c r="G24" s="5"/>
      <c r="H24" s="5"/>
    </row>
    <row r="25" spans="1:8">
      <c r="A25" s="63" t="s">
        <v>16</v>
      </c>
      <c r="B25" s="63"/>
      <c r="C25" s="63"/>
      <c r="D25" s="63"/>
      <c r="E25" s="64" t="s">
        <v>144</v>
      </c>
      <c r="F25" s="64"/>
      <c r="G25" s="64"/>
      <c r="H25" s="64"/>
    </row>
    <row r="26" spans="1:8">
      <c r="A26" s="19"/>
      <c r="B26" s="19"/>
      <c r="C26" s="19"/>
      <c r="D26" s="19"/>
      <c r="E26" s="50"/>
      <c r="F26" s="50"/>
      <c r="G26" s="50"/>
      <c r="H26" s="50"/>
    </row>
    <row r="27" spans="1:8">
      <c r="A27" s="63" t="s">
        <v>15</v>
      </c>
      <c r="B27" s="63"/>
      <c r="C27" s="63"/>
      <c r="D27" s="63"/>
      <c r="E27" s="65" t="s">
        <v>145</v>
      </c>
      <c r="F27" s="62"/>
      <c r="G27" s="62"/>
      <c r="H27" s="62"/>
    </row>
    <row r="28" spans="1:8">
      <c r="A28" s="19"/>
      <c r="B28" s="19"/>
      <c r="C28" s="19"/>
      <c r="D28" s="19"/>
      <c r="E28" s="50"/>
      <c r="F28" s="50"/>
      <c r="G28" s="50"/>
      <c r="H28" s="50"/>
    </row>
    <row r="29" spans="1:8">
      <c r="A29" s="63" t="s">
        <v>14</v>
      </c>
      <c r="B29" s="63"/>
      <c r="C29" s="63"/>
      <c r="D29" s="63"/>
      <c r="E29" s="62" t="s">
        <v>140</v>
      </c>
      <c r="F29" s="62"/>
      <c r="G29" s="62"/>
      <c r="H29" s="62"/>
    </row>
    <row r="30" spans="1:8">
      <c r="A30" s="19"/>
      <c r="B30" s="19"/>
      <c r="C30" s="19"/>
      <c r="D30" s="19"/>
      <c r="E30" s="50"/>
      <c r="F30" s="50"/>
      <c r="G30" s="50"/>
      <c r="H30" s="50"/>
    </row>
    <row r="31" spans="1:8">
      <c r="A31" s="63" t="s">
        <v>13</v>
      </c>
      <c r="B31" s="63"/>
      <c r="C31" s="63"/>
      <c r="D31" s="63"/>
      <c r="E31" s="62" t="s">
        <v>140</v>
      </c>
      <c r="F31" s="62"/>
      <c r="G31" s="62"/>
      <c r="H31" s="62"/>
    </row>
    <row r="32" spans="1:8">
      <c r="A32" s="5"/>
      <c r="B32" s="5"/>
      <c r="C32" s="5"/>
      <c r="D32" s="5"/>
      <c r="E32" s="5"/>
      <c r="F32" s="5"/>
      <c r="G32" s="5"/>
      <c r="H32" s="5"/>
    </row>
    <row r="38" spans="8:8">
      <c r="H38" s="2"/>
    </row>
    <row r="39" spans="8:8">
      <c r="H39" s="3"/>
    </row>
    <row r="40" spans="8:8">
      <c r="H40" s="2"/>
    </row>
    <row r="41" spans="8:8">
      <c r="H41" s="2"/>
    </row>
  </sheetData>
  <mergeCells count="21">
    <mergeCell ref="A17:D17"/>
    <mergeCell ref="E17:H17"/>
    <mergeCell ref="A10:E10"/>
    <mergeCell ref="A13:D13"/>
    <mergeCell ref="E13:H13"/>
    <mergeCell ref="A15:D15"/>
    <mergeCell ref="E15:H15"/>
    <mergeCell ref="E31:H31"/>
    <mergeCell ref="A31:D31"/>
    <mergeCell ref="A19:D19"/>
    <mergeCell ref="A21:D21"/>
    <mergeCell ref="A23:D23"/>
    <mergeCell ref="A25:D25"/>
    <mergeCell ref="A27:D27"/>
    <mergeCell ref="A29:D29"/>
    <mergeCell ref="E19:H19"/>
    <mergeCell ref="E21:H21"/>
    <mergeCell ref="E23:H23"/>
    <mergeCell ref="E25:H25"/>
    <mergeCell ref="E27:H27"/>
    <mergeCell ref="E29:H29"/>
  </mergeCells>
  <hyperlinks>
    <hyperlink ref="H2" location="sub_1000" display="sub_1000"/>
    <hyperlink ref="E27" r:id="rId1"/>
  </hyperlinks>
  <pageMargins left="0.7" right="0.7" top="0.75" bottom="0.75" header="0.3" footer="0.3"/>
  <pageSetup paperSize="9" scale="92" orientation="portrait" horizontalDpi="180" verticalDpi="180" r:id="rId2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view="pageBreakPreview" zoomScale="70" zoomScaleSheetLayoutView="70" workbookViewId="0">
      <selection activeCell="B8" sqref="B8:E11"/>
    </sheetView>
  </sheetViews>
  <sheetFormatPr defaultRowHeight="15"/>
  <cols>
    <col min="2" max="2" width="131" customWidth="1"/>
    <col min="3" max="3" width="13.42578125" customWidth="1"/>
    <col min="4" max="4" width="26.85546875" customWidth="1"/>
    <col min="5" max="5" width="29.85546875" customWidth="1"/>
    <col min="7" max="7" width="37.140625" customWidth="1"/>
  </cols>
  <sheetData>
    <row r="1" spans="1:7">
      <c r="A1" s="5"/>
      <c r="B1" s="5"/>
      <c r="C1" s="5"/>
      <c r="D1" s="47"/>
      <c r="E1" s="6" t="s">
        <v>135</v>
      </c>
    </row>
    <row r="2" spans="1:7">
      <c r="A2" s="5"/>
      <c r="B2" s="5"/>
      <c r="C2" s="5"/>
      <c r="D2" s="47"/>
      <c r="E2" s="7" t="s">
        <v>1</v>
      </c>
    </row>
    <row r="3" spans="1:7">
      <c r="A3" s="5"/>
      <c r="B3" s="5"/>
      <c r="C3" s="5"/>
      <c r="D3" s="47"/>
      <c r="E3" s="6" t="s">
        <v>2</v>
      </c>
    </row>
    <row r="4" spans="1:7">
      <c r="A4" s="5"/>
      <c r="B4" s="5"/>
      <c r="C4" s="5"/>
      <c r="D4" s="48"/>
      <c r="E4" s="6" t="s">
        <v>3</v>
      </c>
      <c r="G4" s="1"/>
    </row>
    <row r="5" spans="1:7">
      <c r="A5" s="5"/>
      <c r="B5" s="5"/>
      <c r="C5" s="5"/>
      <c r="D5" s="48"/>
      <c r="E5" s="6" t="s">
        <v>148</v>
      </c>
      <c r="G5" s="1"/>
    </row>
    <row r="6" spans="1:7">
      <c r="A6" s="8"/>
      <c r="B6" s="8"/>
      <c r="C6" s="8"/>
      <c r="D6" s="8"/>
      <c r="E6" s="8" t="s">
        <v>149</v>
      </c>
    </row>
    <row r="7" spans="1:7">
      <c r="A7" s="57"/>
      <c r="B7" s="57"/>
      <c r="C7" s="57"/>
      <c r="D7" s="57"/>
      <c r="E7" s="57"/>
    </row>
    <row r="8" spans="1:7" ht="20.25">
      <c r="A8" s="9"/>
      <c r="B8" s="102" t="s">
        <v>32</v>
      </c>
      <c r="C8" s="102"/>
      <c r="D8" s="102"/>
      <c r="E8" s="102"/>
    </row>
    <row r="9" spans="1:7" ht="20.25">
      <c r="A9" s="9"/>
      <c r="B9" s="102" t="s">
        <v>141</v>
      </c>
      <c r="C9" s="102"/>
      <c r="D9" s="102"/>
      <c r="E9" s="102"/>
    </row>
    <row r="10" spans="1:7" ht="20.25">
      <c r="A10" s="9"/>
      <c r="B10" s="102" t="s">
        <v>142</v>
      </c>
      <c r="C10" s="102"/>
      <c r="D10" s="102"/>
      <c r="E10" s="102"/>
    </row>
    <row r="11" spans="1:7" ht="20.25">
      <c r="A11" s="9"/>
      <c r="B11" s="102" t="s">
        <v>146</v>
      </c>
      <c r="C11" s="102"/>
      <c r="D11" s="102"/>
      <c r="E11" s="102"/>
    </row>
    <row r="12" spans="1:7">
      <c r="A12" s="5"/>
      <c r="B12" s="5"/>
      <c r="C12" s="5"/>
      <c r="D12" s="5"/>
      <c r="E12" s="5"/>
    </row>
    <row r="13" spans="1:7" ht="15" customHeight="1">
      <c r="A13" s="71" t="s">
        <v>19</v>
      </c>
      <c r="B13" s="72"/>
      <c r="C13" s="75" t="s">
        <v>150</v>
      </c>
      <c r="D13" s="69" t="s">
        <v>20</v>
      </c>
      <c r="E13" s="70"/>
    </row>
    <row r="14" spans="1:7" ht="15.75">
      <c r="A14" s="73"/>
      <c r="B14" s="74"/>
      <c r="C14" s="76"/>
      <c r="D14" s="55" t="s">
        <v>21</v>
      </c>
      <c r="E14" s="55" t="s">
        <v>41</v>
      </c>
    </row>
    <row r="15" spans="1:7" ht="83.25" customHeight="1">
      <c r="A15" s="11"/>
      <c r="B15" s="12" t="s">
        <v>131</v>
      </c>
      <c r="C15" s="10" t="s">
        <v>22</v>
      </c>
      <c r="D15" s="13">
        <f>D16+D17+D18+D19</f>
        <v>126.7396</v>
      </c>
      <c r="E15" s="13">
        <f>E16+E17+E18+E19</f>
        <v>126.7396</v>
      </c>
    </row>
    <row r="16" spans="1:7" ht="31.5">
      <c r="A16" s="11"/>
      <c r="B16" s="12" t="s">
        <v>23</v>
      </c>
      <c r="C16" s="10" t="s">
        <v>22</v>
      </c>
      <c r="D16" s="14">
        <f>'Прил 4'!E15</f>
        <v>77.818114399999985</v>
      </c>
      <c r="E16" s="14">
        <f>D16</f>
        <v>77.818114399999985</v>
      </c>
    </row>
    <row r="17" spans="1:5" ht="31.5">
      <c r="A17" s="11"/>
      <c r="B17" s="12" t="s">
        <v>24</v>
      </c>
      <c r="C17" s="10" t="s">
        <v>25</v>
      </c>
      <c r="D17" s="14">
        <f>'Прил 4'!E24</f>
        <v>40.8101512</v>
      </c>
      <c r="E17" s="14">
        <f>D17</f>
        <v>40.8101512</v>
      </c>
    </row>
    <row r="18" spans="1:5" ht="45" customHeight="1">
      <c r="A18" s="11"/>
      <c r="B18" s="12" t="s">
        <v>26</v>
      </c>
      <c r="C18" s="10" t="s">
        <v>25</v>
      </c>
      <c r="D18" s="14">
        <f>'Прил 4'!E27</f>
        <v>5.9567611999999999</v>
      </c>
      <c r="E18" s="14">
        <f>D18</f>
        <v>5.9567611999999999</v>
      </c>
    </row>
    <row r="19" spans="1:5" ht="62.25" customHeight="1">
      <c r="A19" s="11"/>
      <c r="B19" s="12" t="s">
        <v>27</v>
      </c>
      <c r="C19" s="10" t="s">
        <v>22</v>
      </c>
      <c r="D19" s="14">
        <f>'Прил 4'!E30</f>
        <v>2.1545731999999997</v>
      </c>
      <c r="E19" s="14">
        <f>D19</f>
        <v>2.1545731999999997</v>
      </c>
    </row>
    <row r="20" spans="1:5" ht="60" customHeight="1">
      <c r="A20" s="15" t="s">
        <v>28</v>
      </c>
      <c r="B20" s="16" t="s">
        <v>29</v>
      </c>
      <c r="C20" s="10" t="s">
        <v>25</v>
      </c>
      <c r="D20" s="42"/>
      <c r="E20" s="56"/>
    </row>
    <row r="21" spans="1:5" ht="45">
      <c r="A21" s="15" t="s">
        <v>28</v>
      </c>
      <c r="B21" s="16" t="s">
        <v>30</v>
      </c>
      <c r="C21" s="10" t="s">
        <v>25</v>
      </c>
      <c r="D21" s="42"/>
      <c r="E21" s="56"/>
    </row>
    <row r="22" spans="1:5" ht="45">
      <c r="A22" s="15" t="s">
        <v>28</v>
      </c>
      <c r="B22" s="16" t="s">
        <v>31</v>
      </c>
      <c r="C22" s="10" t="s">
        <v>22</v>
      </c>
      <c r="D22" s="42"/>
      <c r="E22" s="56"/>
    </row>
    <row r="23" spans="1:5">
      <c r="A23" s="5"/>
      <c r="B23" s="5"/>
      <c r="C23" s="5"/>
      <c r="D23" s="5"/>
      <c r="E23" s="5"/>
    </row>
    <row r="24" spans="1:5" ht="15.75">
      <c r="A24" s="17" t="s">
        <v>33</v>
      </c>
      <c r="B24" s="5"/>
      <c r="C24" s="5"/>
      <c r="D24" s="5"/>
      <c r="E24" s="5"/>
    </row>
    <row r="25" spans="1:5" ht="30" customHeight="1">
      <c r="A25" s="68" t="s">
        <v>151</v>
      </c>
      <c r="B25" s="68"/>
      <c r="C25" s="68"/>
      <c r="D25" s="68"/>
      <c r="E25" s="68"/>
    </row>
    <row r="26" spans="1:5">
      <c r="A26" s="5"/>
      <c r="B26" s="5"/>
      <c r="C26" s="5"/>
      <c r="D26" s="5"/>
      <c r="E26" s="5"/>
    </row>
    <row r="29" spans="1:5" s="51" customFormat="1" ht="18.75">
      <c r="B29" s="66" t="s">
        <v>143</v>
      </c>
      <c r="C29" s="67"/>
      <c r="D29" s="66" t="s">
        <v>147</v>
      </c>
      <c r="E29" s="67"/>
    </row>
  </sheetData>
  <mergeCells count="10">
    <mergeCell ref="B8:E8"/>
    <mergeCell ref="B9:E9"/>
    <mergeCell ref="B10:E10"/>
    <mergeCell ref="B29:C29"/>
    <mergeCell ref="D29:E29"/>
    <mergeCell ref="A25:E25"/>
    <mergeCell ref="B11:E11"/>
    <mergeCell ref="D13:E13"/>
    <mergeCell ref="A13:B14"/>
    <mergeCell ref="C13:C14"/>
  </mergeCells>
  <hyperlinks>
    <hyperlink ref="A20" location="sub_333" display="sub_333"/>
    <hyperlink ref="B20" r:id="rId1" display="garantf1://70129430.1100/"/>
    <hyperlink ref="A21" location="sub_333" display="sub_333"/>
    <hyperlink ref="B21" r:id="rId2" display="garantf1://70129430.1100/"/>
    <hyperlink ref="A22" location="sub_333" display="sub_333"/>
    <hyperlink ref="B22" r:id="rId3" display="garantf1://70129430.1100/"/>
    <hyperlink ref="E2" location="sub_1000" display="sub_1000"/>
  </hyperlinks>
  <pageMargins left="0.51181102362204722" right="0.31496062992125984" top="0.15748031496062992" bottom="0.15748031496062992" header="0.31496062992125984" footer="0.31496062992125984"/>
  <pageSetup paperSize="9" scale="50" fitToHeight="4" orientation="landscape" horizontalDpi="180" verticalDpi="18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5"/>
  <sheetViews>
    <sheetView view="pageBreakPreview" zoomScale="70" zoomScaleSheetLayoutView="70" workbookViewId="0">
      <selection activeCell="A7" sqref="A7:F7"/>
    </sheetView>
  </sheetViews>
  <sheetFormatPr defaultRowHeight="15"/>
  <cols>
    <col min="2" max="2" width="42.42578125" customWidth="1"/>
    <col min="3" max="3" width="21.7109375" customWidth="1"/>
    <col min="4" max="4" width="15.85546875" customWidth="1"/>
    <col min="5" max="5" width="34.42578125" customWidth="1"/>
    <col min="6" max="6" width="33.28515625" customWidth="1"/>
    <col min="7" max="7" width="13" bestFit="1" customWidth="1"/>
  </cols>
  <sheetData>
    <row r="1" spans="1:7">
      <c r="A1" s="5"/>
      <c r="B1" s="5"/>
      <c r="C1" s="5"/>
      <c r="D1" s="47"/>
      <c r="E1" s="47"/>
      <c r="F1" s="6" t="s">
        <v>136</v>
      </c>
    </row>
    <row r="2" spans="1:7" ht="17.25" customHeight="1">
      <c r="A2" s="5"/>
      <c r="B2" s="5"/>
      <c r="C2" s="5"/>
      <c r="D2" s="47"/>
      <c r="E2" s="47"/>
      <c r="F2" s="58" t="s">
        <v>1</v>
      </c>
    </row>
    <row r="3" spans="1:7" ht="19.5" customHeight="1">
      <c r="A3" s="5"/>
      <c r="B3" s="5"/>
      <c r="C3" s="5"/>
      <c r="D3" s="47"/>
      <c r="E3" s="47"/>
      <c r="F3" s="59" t="s">
        <v>2</v>
      </c>
    </row>
    <row r="4" spans="1:7" ht="17.25" customHeight="1">
      <c r="A4" s="5"/>
      <c r="B4" s="5"/>
      <c r="C4" s="5"/>
      <c r="D4" s="47"/>
      <c r="E4" s="47"/>
      <c r="F4" s="59" t="s">
        <v>3</v>
      </c>
    </row>
    <row r="5" spans="1:7" ht="20.25" customHeight="1">
      <c r="A5" s="5"/>
      <c r="B5" s="5"/>
      <c r="C5" s="5"/>
      <c r="D5" s="47"/>
      <c r="E5" s="47"/>
      <c r="F5" s="6" t="s">
        <v>148</v>
      </c>
    </row>
    <row r="6" spans="1:7" ht="21.75" customHeight="1">
      <c r="A6" s="5"/>
      <c r="B6" s="5"/>
      <c r="C6" s="5"/>
      <c r="D6" s="47"/>
      <c r="E6" s="47"/>
      <c r="F6" s="6" t="s">
        <v>149</v>
      </c>
    </row>
    <row r="7" spans="1:7" ht="38.25" customHeight="1">
      <c r="A7" s="103" t="s">
        <v>57</v>
      </c>
      <c r="B7" s="103"/>
      <c r="C7" s="103"/>
      <c r="D7" s="103"/>
      <c r="E7" s="103"/>
      <c r="F7" s="103"/>
    </row>
    <row r="8" spans="1:7" ht="15.75" thickBot="1">
      <c r="A8" s="5"/>
      <c r="B8" s="5"/>
      <c r="C8" s="5"/>
      <c r="D8" s="5"/>
      <c r="E8" s="5"/>
      <c r="F8" s="5"/>
    </row>
    <row r="9" spans="1:7" ht="60.75" customHeight="1" thickBot="1">
      <c r="A9" s="82" t="s">
        <v>34</v>
      </c>
      <c r="B9" s="82"/>
      <c r="C9" s="38" t="s">
        <v>35</v>
      </c>
      <c r="D9" s="84" t="s">
        <v>37</v>
      </c>
      <c r="E9" s="86" t="s">
        <v>38</v>
      </c>
      <c r="F9" s="87"/>
    </row>
    <row r="10" spans="1:7" ht="30" customHeight="1">
      <c r="A10" s="82"/>
      <c r="B10" s="83"/>
      <c r="C10" s="39" t="s">
        <v>36</v>
      </c>
      <c r="D10" s="85"/>
      <c r="E10" s="88"/>
      <c r="F10" s="89"/>
    </row>
    <row r="11" spans="1:7" ht="87.75" customHeight="1">
      <c r="A11" s="27"/>
      <c r="B11" s="28"/>
      <c r="C11" s="40"/>
      <c r="D11" s="40"/>
      <c r="E11" s="43" t="s">
        <v>132</v>
      </c>
      <c r="F11" s="37" t="s">
        <v>133</v>
      </c>
    </row>
    <row r="12" spans="1:7" ht="30" hidden="1" customHeight="1">
      <c r="A12" s="27"/>
      <c r="B12" s="28"/>
      <c r="C12" s="30" t="s">
        <v>130</v>
      </c>
      <c r="D12" s="30" t="s">
        <v>130</v>
      </c>
      <c r="E12" s="30" t="s">
        <v>130</v>
      </c>
      <c r="F12" s="32" t="s">
        <v>130</v>
      </c>
    </row>
    <row r="13" spans="1:7" ht="47.25">
      <c r="A13" s="77" t="s">
        <v>39</v>
      </c>
      <c r="B13" s="29" t="s">
        <v>40</v>
      </c>
      <c r="C13" s="33"/>
      <c r="D13" s="33"/>
      <c r="E13" s="31"/>
      <c r="F13" s="21"/>
      <c r="G13" s="26"/>
    </row>
    <row r="14" spans="1:7" ht="15.75">
      <c r="A14" s="78"/>
      <c r="B14" s="29" t="s">
        <v>21</v>
      </c>
      <c r="C14" s="44">
        <f>'Прил 5'!D11*1000*0.614</f>
        <v>77818.114399999991</v>
      </c>
      <c r="D14" s="44">
        <v>1000</v>
      </c>
      <c r="E14" s="44">
        <f>C14/D14</f>
        <v>77.818114399999985</v>
      </c>
      <c r="F14" s="45">
        <f>C14/D14</f>
        <v>77.818114399999985</v>
      </c>
    </row>
    <row r="15" spans="1:7" ht="15.75">
      <c r="A15" s="79"/>
      <c r="B15" s="29" t="s">
        <v>41</v>
      </c>
      <c r="C15" s="44">
        <f>C14</f>
        <v>77818.114399999991</v>
      </c>
      <c r="D15" s="44">
        <f>D14</f>
        <v>1000</v>
      </c>
      <c r="E15" s="44">
        <f t="shared" ref="E15:F15" si="0">E14</f>
        <v>77.818114399999985</v>
      </c>
      <c r="F15" s="44">
        <f t="shared" si="0"/>
        <v>77.818114399999985</v>
      </c>
    </row>
    <row r="16" spans="1:7" ht="47.25">
      <c r="A16" s="20" t="s">
        <v>42</v>
      </c>
      <c r="B16" s="29" t="s">
        <v>43</v>
      </c>
      <c r="C16" s="44"/>
      <c r="D16" s="44"/>
      <c r="E16" s="44"/>
      <c r="F16" s="45"/>
    </row>
    <row r="17" spans="1:7" ht="47.25">
      <c r="A17" s="77" t="s">
        <v>44</v>
      </c>
      <c r="B17" s="29" t="s">
        <v>45</v>
      </c>
      <c r="C17" s="44" t="s">
        <v>134</v>
      </c>
      <c r="D17" s="44" t="s">
        <v>134</v>
      </c>
      <c r="E17" s="44" t="s">
        <v>134</v>
      </c>
      <c r="F17" s="45" t="s">
        <v>134</v>
      </c>
    </row>
    <row r="18" spans="1:7" ht="15.75">
      <c r="A18" s="78"/>
      <c r="B18" s="29" t="s">
        <v>46</v>
      </c>
      <c r="C18" s="44"/>
      <c r="D18" s="44"/>
      <c r="E18" s="44"/>
      <c r="F18" s="45"/>
      <c r="G18" s="26"/>
    </row>
    <row r="19" spans="1:7" ht="15.75">
      <c r="A19" s="78"/>
      <c r="B19" s="29" t="s">
        <v>47</v>
      </c>
      <c r="C19" s="44"/>
      <c r="D19" s="44"/>
      <c r="E19" s="44"/>
      <c r="F19" s="45"/>
    </row>
    <row r="20" spans="1:7" ht="15.75">
      <c r="A20" s="78"/>
      <c r="B20" s="29" t="s">
        <v>48</v>
      </c>
      <c r="C20" s="44"/>
      <c r="D20" s="44"/>
      <c r="E20" s="44"/>
      <c r="F20" s="45"/>
    </row>
    <row r="21" spans="1:7" ht="78.75">
      <c r="A21" s="78"/>
      <c r="B21" s="29" t="s">
        <v>49</v>
      </c>
      <c r="C21" s="44"/>
      <c r="D21" s="44"/>
      <c r="E21" s="44"/>
      <c r="F21" s="45"/>
    </row>
    <row r="22" spans="1:7" ht="47.25">
      <c r="A22" s="79"/>
      <c r="B22" s="29" t="s">
        <v>50</v>
      </c>
      <c r="C22" s="44"/>
      <c r="D22" s="44"/>
      <c r="E22" s="44"/>
      <c r="F22" s="45"/>
    </row>
    <row r="23" spans="1:7" ht="47.25">
      <c r="A23" s="77" t="s">
        <v>51</v>
      </c>
      <c r="B23" s="29" t="s">
        <v>52</v>
      </c>
      <c r="C23" s="44"/>
      <c r="D23" s="44"/>
      <c r="E23" s="44"/>
      <c r="F23" s="45"/>
    </row>
    <row r="24" spans="1:7" ht="15.75">
      <c r="A24" s="78"/>
      <c r="B24" s="29" t="s">
        <v>21</v>
      </c>
      <c r="C24" s="44">
        <f>'Прил 5'!D11*1000*0.322</f>
        <v>40810.1512</v>
      </c>
      <c r="D24" s="44">
        <v>1000</v>
      </c>
      <c r="E24" s="44">
        <f>C24/D24</f>
        <v>40.8101512</v>
      </c>
      <c r="F24" s="45">
        <f>C24/D24</f>
        <v>40.8101512</v>
      </c>
    </row>
    <row r="25" spans="1:7" ht="15.75">
      <c r="A25" s="79"/>
      <c r="B25" s="29" t="s">
        <v>41</v>
      </c>
      <c r="C25" s="44">
        <f>C24</f>
        <v>40810.1512</v>
      </c>
      <c r="D25" s="44">
        <f t="shared" ref="D25:F25" si="1">D24</f>
        <v>1000</v>
      </c>
      <c r="E25" s="44">
        <f t="shared" si="1"/>
        <v>40.8101512</v>
      </c>
      <c r="F25" s="44">
        <f t="shared" si="1"/>
        <v>40.8101512</v>
      </c>
    </row>
    <row r="26" spans="1:7" ht="78.75">
      <c r="A26" s="77" t="s">
        <v>53</v>
      </c>
      <c r="B26" s="29" t="s">
        <v>54</v>
      </c>
      <c r="C26" s="44"/>
      <c r="D26" s="44"/>
      <c r="E26" s="44"/>
      <c r="F26" s="45"/>
    </row>
    <row r="27" spans="1:7" ht="15.75">
      <c r="A27" s="78"/>
      <c r="B27" s="29" t="s">
        <v>21</v>
      </c>
      <c r="C27" s="44">
        <f>'Прил 5'!D11*1000*0.047</f>
        <v>5956.7611999999999</v>
      </c>
      <c r="D27" s="44">
        <v>1000</v>
      </c>
      <c r="E27" s="44">
        <f>C27/D27</f>
        <v>5.9567611999999999</v>
      </c>
      <c r="F27" s="45">
        <f>C27/D27</f>
        <v>5.9567611999999999</v>
      </c>
    </row>
    <row r="28" spans="1:7" ht="15.75">
      <c r="A28" s="79"/>
      <c r="B28" s="29" t="s">
        <v>41</v>
      </c>
      <c r="C28" s="44">
        <f>C27</f>
        <v>5956.7611999999999</v>
      </c>
      <c r="D28" s="44">
        <f t="shared" ref="D28:F28" si="2">D27</f>
        <v>1000</v>
      </c>
      <c r="E28" s="44">
        <f t="shared" si="2"/>
        <v>5.9567611999999999</v>
      </c>
      <c r="F28" s="44">
        <f t="shared" si="2"/>
        <v>5.9567611999999999</v>
      </c>
    </row>
    <row r="29" spans="1:7" ht="141.75">
      <c r="A29" s="77" t="s">
        <v>55</v>
      </c>
      <c r="B29" s="29" t="s">
        <v>56</v>
      </c>
      <c r="C29" s="44"/>
      <c r="D29" s="44"/>
      <c r="E29" s="44"/>
      <c r="F29" s="45"/>
    </row>
    <row r="30" spans="1:7" ht="15.75">
      <c r="A30" s="78"/>
      <c r="B30" s="29" t="s">
        <v>21</v>
      </c>
      <c r="C30" s="44">
        <f>'Прил 5'!D11*1000*0.017</f>
        <v>2154.5731999999998</v>
      </c>
      <c r="D30" s="44">
        <v>1000</v>
      </c>
      <c r="E30" s="44">
        <f>C30/D30</f>
        <v>2.1545731999999997</v>
      </c>
      <c r="F30" s="45">
        <f>C30/D30</f>
        <v>2.1545731999999997</v>
      </c>
    </row>
    <row r="31" spans="1:7" ht="16.5" thickBot="1">
      <c r="A31" s="79"/>
      <c r="B31" s="29" t="s">
        <v>41</v>
      </c>
      <c r="C31" s="46">
        <f>C30</f>
        <v>2154.5731999999998</v>
      </c>
      <c r="D31" s="46">
        <f t="shared" ref="D31" si="3">D30</f>
        <v>1000</v>
      </c>
      <c r="E31" s="46">
        <f>E30</f>
        <v>2.1545731999999997</v>
      </c>
      <c r="F31" s="46">
        <f>F30</f>
        <v>2.1545731999999997</v>
      </c>
    </row>
    <row r="32" spans="1:7">
      <c r="A32" s="5"/>
      <c r="B32" s="5"/>
      <c r="C32" s="5"/>
      <c r="D32" s="5"/>
      <c r="E32" s="5"/>
      <c r="F32" s="5"/>
    </row>
    <row r="33" spans="1:6" ht="15.75">
      <c r="A33" s="8"/>
      <c r="B33" s="5"/>
      <c r="C33" s="17" t="s">
        <v>143</v>
      </c>
      <c r="D33" s="17"/>
      <c r="E33" s="61" t="s">
        <v>147</v>
      </c>
      <c r="F33" s="5"/>
    </row>
    <row r="34" spans="1:6" ht="20.25" customHeight="1">
      <c r="A34" s="80"/>
      <c r="B34" s="80"/>
      <c r="C34" s="80"/>
      <c r="D34" s="80"/>
      <c r="E34" s="80"/>
      <c r="F34" s="80"/>
    </row>
    <row r="35" spans="1:6" ht="35.25" customHeight="1">
      <c r="A35" s="81"/>
      <c r="B35" s="81"/>
      <c r="C35" s="81"/>
      <c r="D35" s="81"/>
      <c r="E35" s="81"/>
      <c r="F35" s="81"/>
    </row>
  </sheetData>
  <mergeCells count="11">
    <mergeCell ref="A17:A22"/>
    <mergeCell ref="A9:B10"/>
    <mergeCell ref="A7:F7"/>
    <mergeCell ref="A13:A15"/>
    <mergeCell ref="D9:D10"/>
    <mergeCell ref="E9:F10"/>
    <mergeCell ref="A23:A25"/>
    <mergeCell ref="A26:A28"/>
    <mergeCell ref="A29:A31"/>
    <mergeCell ref="A34:F34"/>
    <mergeCell ref="A35:F35"/>
  </mergeCells>
  <hyperlinks>
    <hyperlink ref="C9" location="sub_444" display="sub_444"/>
    <hyperlink ref="F2" location="sub_1000" display="sub_1000"/>
  </hyperlinks>
  <pageMargins left="0.7" right="0.7" top="0.75" bottom="0.75" header="0.3" footer="0.3"/>
  <pageSetup paperSize="9" scale="5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7"/>
  <sheetViews>
    <sheetView view="pageBreakPreview" topLeftCell="A16" zoomScale="80" zoomScaleSheetLayoutView="80" workbookViewId="0">
      <selection activeCell="A7" sqref="A7:D7"/>
    </sheetView>
  </sheetViews>
  <sheetFormatPr defaultRowHeight="15"/>
  <cols>
    <col min="2" max="2" width="44.7109375" customWidth="1"/>
    <col min="3" max="3" width="20.5703125" customWidth="1"/>
    <col min="4" max="4" width="18.42578125" customWidth="1"/>
  </cols>
  <sheetData>
    <row r="1" spans="1:5">
      <c r="A1" s="5"/>
      <c r="B1" s="5"/>
      <c r="C1" s="5"/>
      <c r="D1" s="6" t="s">
        <v>126</v>
      </c>
      <c r="E1" s="4"/>
    </row>
    <row r="2" spans="1:5">
      <c r="A2" s="5"/>
      <c r="B2" s="5"/>
      <c r="C2" s="5"/>
      <c r="D2" s="7" t="s">
        <v>1</v>
      </c>
      <c r="E2" s="4"/>
    </row>
    <row r="3" spans="1:5">
      <c r="A3" s="5"/>
      <c r="B3" s="5"/>
      <c r="C3" s="5"/>
      <c r="D3" s="6" t="s">
        <v>2</v>
      </c>
      <c r="E3" s="4"/>
    </row>
    <row r="4" spans="1:5">
      <c r="A4" s="5"/>
      <c r="B4" s="5"/>
      <c r="C4" s="5"/>
      <c r="D4" s="6" t="s">
        <v>3</v>
      </c>
      <c r="E4" s="4"/>
    </row>
    <row r="5" spans="1:5">
      <c r="A5" s="5"/>
      <c r="B5" s="5"/>
      <c r="C5" s="90" t="s">
        <v>148</v>
      </c>
      <c r="D5" s="90"/>
      <c r="E5" s="4"/>
    </row>
    <row r="6" spans="1:5">
      <c r="A6" s="5"/>
      <c r="B6" s="5"/>
      <c r="C6" s="90" t="s">
        <v>149</v>
      </c>
      <c r="D6" s="90"/>
    </row>
    <row r="7" spans="1:5" ht="34.5" customHeight="1">
      <c r="A7" s="104" t="s">
        <v>58</v>
      </c>
      <c r="B7" s="104"/>
      <c r="C7" s="104"/>
      <c r="D7" s="104"/>
    </row>
    <row r="8" spans="1:5">
      <c r="A8" s="5"/>
      <c r="B8" s="5"/>
      <c r="C8" s="5"/>
      <c r="D8" s="5" t="s">
        <v>59</v>
      </c>
    </row>
    <row r="9" spans="1:5">
      <c r="A9" s="5"/>
      <c r="B9" s="5"/>
      <c r="C9" s="5"/>
      <c r="D9" s="5"/>
    </row>
    <row r="10" spans="1:5" ht="63">
      <c r="A10" s="22"/>
      <c r="B10" s="10" t="s">
        <v>60</v>
      </c>
      <c r="C10" s="10" t="s">
        <v>61</v>
      </c>
      <c r="D10" s="10" t="s">
        <v>62</v>
      </c>
    </row>
    <row r="11" spans="1:5" ht="31.5">
      <c r="A11" s="75" t="s">
        <v>39</v>
      </c>
      <c r="B11" s="11" t="s">
        <v>63</v>
      </c>
      <c r="C11" s="14">
        <f>C13+C15+C16+C21</f>
        <v>121.86499999999999</v>
      </c>
      <c r="D11" s="41">
        <f>D13+D15+D16+D21</f>
        <v>126.7396</v>
      </c>
    </row>
    <row r="12" spans="1:5" ht="15.75">
      <c r="A12" s="93"/>
      <c r="B12" s="11" t="s">
        <v>64</v>
      </c>
      <c r="C12" s="14"/>
      <c r="D12" s="14"/>
    </row>
    <row r="13" spans="1:5" ht="15.75">
      <c r="A13" s="93"/>
      <c r="B13" s="11" t="s">
        <v>65</v>
      </c>
      <c r="C13" s="14"/>
      <c r="D13" s="14"/>
    </row>
    <row r="14" spans="1:5" ht="15.75">
      <c r="A14" s="93"/>
      <c r="B14" s="11" t="s">
        <v>66</v>
      </c>
      <c r="C14" s="14"/>
      <c r="D14" s="14"/>
    </row>
    <row r="15" spans="1:5" ht="15.75">
      <c r="A15" s="93"/>
      <c r="B15" s="11" t="s">
        <v>67</v>
      </c>
      <c r="C15" s="49">
        <v>75</v>
      </c>
      <c r="D15" s="14">
        <f>C15*1.04</f>
        <v>78</v>
      </c>
    </row>
    <row r="16" spans="1:5" ht="15.75">
      <c r="A16" s="93"/>
      <c r="B16" s="11" t="s">
        <v>68</v>
      </c>
      <c r="C16" s="14">
        <f>C15*0.323</f>
        <v>24.225000000000001</v>
      </c>
      <c r="D16" s="14">
        <f>D15*0.323</f>
        <v>25.193999999999999</v>
      </c>
    </row>
    <row r="17" spans="1:4" ht="15.75">
      <c r="A17" s="93"/>
      <c r="B17" s="11" t="s">
        <v>69</v>
      </c>
      <c r="C17" s="14"/>
      <c r="D17" s="14"/>
    </row>
    <row r="18" spans="1:4" ht="15.75">
      <c r="A18" s="93"/>
      <c r="B18" s="11" t="s">
        <v>70</v>
      </c>
      <c r="C18" s="14"/>
      <c r="D18" s="14"/>
    </row>
    <row r="19" spans="1:4" ht="31.5">
      <c r="A19" s="93"/>
      <c r="B19" s="11" t="s">
        <v>71</v>
      </c>
      <c r="C19" s="14"/>
      <c r="D19" s="14"/>
    </row>
    <row r="20" spans="1:4" ht="47.25">
      <c r="A20" s="93"/>
      <c r="B20" s="11" t="s">
        <v>72</v>
      </c>
      <c r="C20" s="14"/>
      <c r="D20" s="14"/>
    </row>
    <row r="21" spans="1:4" ht="31.5">
      <c r="A21" s="93"/>
      <c r="B21" s="11" t="s">
        <v>73</v>
      </c>
      <c r="C21" s="14">
        <f>C23+C24+C25+C26+C27+C28</f>
        <v>22.64</v>
      </c>
      <c r="D21" s="41">
        <f>C21*1.04</f>
        <v>23.5456</v>
      </c>
    </row>
    <row r="22" spans="1:4" ht="15.75">
      <c r="A22" s="93"/>
      <c r="B22" s="11" t="s">
        <v>64</v>
      </c>
      <c r="C22" s="14"/>
      <c r="D22" s="14"/>
    </row>
    <row r="23" spans="1:4" ht="15.75">
      <c r="A23" s="93"/>
      <c r="B23" s="11" t="s">
        <v>74</v>
      </c>
      <c r="C23" s="14">
        <v>5.6</v>
      </c>
      <c r="D23" s="14">
        <f>C23*1.04</f>
        <v>5.8239999999999998</v>
      </c>
    </row>
    <row r="24" spans="1:4" ht="31.5">
      <c r="A24" s="93"/>
      <c r="B24" s="11" t="s">
        <v>75</v>
      </c>
      <c r="C24" s="14"/>
      <c r="D24" s="14"/>
    </row>
    <row r="25" spans="1:4" ht="31.5">
      <c r="A25" s="93"/>
      <c r="B25" s="11" t="s">
        <v>76</v>
      </c>
      <c r="C25" s="14">
        <v>0.06</v>
      </c>
      <c r="D25" s="14">
        <f>C25*1.04</f>
        <v>6.2399999999999997E-2</v>
      </c>
    </row>
    <row r="26" spans="1:4" ht="15.75">
      <c r="A26" s="93"/>
      <c r="B26" s="11" t="s">
        <v>77</v>
      </c>
      <c r="C26" s="14"/>
      <c r="D26" s="14"/>
    </row>
    <row r="27" spans="1:4" ht="15.75">
      <c r="A27" s="93"/>
      <c r="B27" s="11" t="s">
        <v>78</v>
      </c>
      <c r="C27" s="14">
        <v>1.57</v>
      </c>
      <c r="D27" s="14">
        <f>C27*1.04</f>
        <v>1.6328</v>
      </c>
    </row>
    <row r="28" spans="1:4" ht="31.5">
      <c r="A28" s="93"/>
      <c r="B28" s="11" t="s">
        <v>79</v>
      </c>
      <c r="C28" s="14">
        <v>15.41</v>
      </c>
      <c r="D28" s="14">
        <f>C28*1.04</f>
        <v>16.026400000000002</v>
      </c>
    </row>
    <row r="29" spans="1:4" ht="15.75">
      <c r="A29" s="93"/>
      <c r="B29" s="11" t="s">
        <v>80</v>
      </c>
      <c r="C29" s="14"/>
      <c r="D29" s="14"/>
    </row>
    <row r="30" spans="1:4" ht="15.75">
      <c r="A30" s="93"/>
      <c r="B30" s="11" t="s">
        <v>64</v>
      </c>
      <c r="C30" s="14"/>
      <c r="D30" s="14"/>
    </row>
    <row r="31" spans="1:4" ht="15.75">
      <c r="A31" s="93"/>
      <c r="B31" s="11" t="s">
        <v>81</v>
      </c>
      <c r="C31" s="14"/>
      <c r="D31" s="14"/>
    </row>
    <row r="32" spans="1:4" ht="15.75">
      <c r="A32" s="93"/>
      <c r="B32" s="11" t="s">
        <v>82</v>
      </c>
      <c r="C32" s="14"/>
      <c r="D32" s="14"/>
    </row>
    <row r="33" spans="1:4" ht="15.75">
      <c r="A33" s="93"/>
      <c r="B33" s="11" t="s">
        <v>83</v>
      </c>
      <c r="C33" s="14"/>
      <c r="D33" s="14"/>
    </row>
    <row r="34" spans="1:4" ht="31.5">
      <c r="A34" s="76"/>
      <c r="B34" s="11" t="s">
        <v>84</v>
      </c>
      <c r="C34" s="14"/>
      <c r="D34" s="14"/>
    </row>
    <row r="35" spans="1:4" ht="94.5">
      <c r="A35" s="10" t="s">
        <v>42</v>
      </c>
      <c r="B35" s="11" t="s">
        <v>85</v>
      </c>
      <c r="C35" s="14"/>
      <c r="D35" s="14"/>
    </row>
    <row r="36" spans="1:4" ht="15.75">
      <c r="A36" s="91" t="s">
        <v>44</v>
      </c>
      <c r="B36" s="11" t="s">
        <v>86</v>
      </c>
      <c r="C36" s="92">
        <f>C11+C35</f>
        <v>121.86499999999999</v>
      </c>
      <c r="D36" s="92">
        <f>D11+D35</f>
        <v>126.7396</v>
      </c>
    </row>
    <row r="37" spans="1:4" ht="31.5">
      <c r="A37" s="91"/>
      <c r="B37" s="11" t="s">
        <v>87</v>
      </c>
      <c r="C37" s="92"/>
      <c r="D37" s="92"/>
    </row>
  </sheetData>
  <mergeCells count="7">
    <mergeCell ref="C5:D5"/>
    <mergeCell ref="C6:D6"/>
    <mergeCell ref="A36:A37"/>
    <mergeCell ref="C36:C37"/>
    <mergeCell ref="D36:D37"/>
    <mergeCell ref="A7:D7"/>
    <mergeCell ref="A11:A34"/>
  </mergeCells>
  <hyperlinks>
    <hyperlink ref="D2" location="sub_1000" display="sub_1000"/>
  </hyperlink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view="pageBreakPreview" zoomScale="90" zoomScaleSheetLayoutView="90" workbookViewId="0">
      <selection activeCell="B19" sqref="B19"/>
    </sheetView>
  </sheetViews>
  <sheetFormatPr defaultRowHeight="15"/>
  <cols>
    <col min="2" max="2" width="45.85546875" customWidth="1"/>
    <col min="3" max="3" width="32.42578125" customWidth="1"/>
    <col min="4" max="4" width="32.28515625" customWidth="1"/>
  </cols>
  <sheetData>
    <row r="1" spans="1:4">
      <c r="A1" s="5"/>
      <c r="B1" s="5"/>
      <c r="C1" s="5"/>
      <c r="D1" s="6" t="s">
        <v>127</v>
      </c>
    </row>
    <row r="2" spans="1:4">
      <c r="A2" s="5"/>
      <c r="B2" s="5"/>
      <c r="C2" s="5"/>
      <c r="D2" s="7" t="s">
        <v>1</v>
      </c>
    </row>
    <row r="3" spans="1:4">
      <c r="A3" s="5"/>
      <c r="B3" s="5"/>
      <c r="C3" s="5"/>
      <c r="D3" s="6" t="s">
        <v>2</v>
      </c>
    </row>
    <row r="4" spans="1:4">
      <c r="A4" s="5"/>
      <c r="B4" s="5"/>
      <c r="C4" s="5"/>
      <c r="D4" s="6" t="s">
        <v>3</v>
      </c>
    </row>
    <row r="5" spans="1:4">
      <c r="A5" s="5"/>
      <c r="B5" s="5"/>
      <c r="C5" s="5"/>
      <c r="D5" s="6" t="s">
        <v>148</v>
      </c>
    </row>
    <row r="6" spans="1:4">
      <c r="A6" s="5"/>
      <c r="B6" s="5"/>
      <c r="C6" s="5"/>
      <c r="D6" s="5" t="s">
        <v>149</v>
      </c>
    </row>
    <row r="7" spans="1:4" ht="39" customHeight="1">
      <c r="A7" s="104" t="s">
        <v>93</v>
      </c>
      <c r="B7" s="104"/>
      <c r="C7" s="104"/>
      <c r="D7" s="104"/>
    </row>
    <row r="8" spans="1:4">
      <c r="A8" s="5"/>
      <c r="B8" s="5"/>
      <c r="C8" s="5"/>
      <c r="D8" s="5"/>
    </row>
    <row r="9" spans="1:4" ht="47.25">
      <c r="A9" s="91" t="s">
        <v>34</v>
      </c>
      <c r="B9" s="91"/>
      <c r="C9" s="10" t="s">
        <v>88</v>
      </c>
      <c r="D9" s="91" t="s">
        <v>89</v>
      </c>
    </row>
    <row r="10" spans="1:4" ht="15.75">
      <c r="A10" s="91"/>
      <c r="B10" s="91"/>
      <c r="C10" s="10" t="s">
        <v>59</v>
      </c>
      <c r="D10" s="91"/>
    </row>
    <row r="11" spans="1:4" ht="31.5">
      <c r="A11" s="10" t="s">
        <v>39</v>
      </c>
      <c r="B11" s="11" t="s">
        <v>90</v>
      </c>
      <c r="C11" s="22">
        <v>0</v>
      </c>
      <c r="D11" s="22">
        <v>0</v>
      </c>
    </row>
    <row r="12" spans="1:4" ht="63">
      <c r="A12" s="10" t="s">
        <v>42</v>
      </c>
      <c r="B12" s="11" t="s">
        <v>91</v>
      </c>
      <c r="C12" s="22">
        <v>0</v>
      </c>
      <c r="D12" s="22">
        <v>0</v>
      </c>
    </row>
    <row r="13" spans="1:4" ht="47.25">
      <c r="A13" s="10" t="s">
        <v>44</v>
      </c>
      <c r="B13" s="11" t="s">
        <v>92</v>
      </c>
      <c r="C13" s="22">
        <v>0</v>
      </c>
      <c r="D13" s="22">
        <v>0</v>
      </c>
    </row>
  </sheetData>
  <mergeCells count="3">
    <mergeCell ref="A9:B10"/>
    <mergeCell ref="D9:D10"/>
    <mergeCell ref="A7:D7"/>
  </mergeCells>
  <hyperlinks>
    <hyperlink ref="D2" location="sub_1000" display="sub_1000"/>
  </hyperlink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9"/>
  <sheetViews>
    <sheetView view="pageBreakPreview" zoomScale="90" zoomScaleSheetLayoutView="90" workbookViewId="0">
      <selection activeCell="A7" sqref="A7:E8"/>
    </sheetView>
  </sheetViews>
  <sheetFormatPr defaultRowHeight="15"/>
  <cols>
    <col min="1" max="1" width="9.140625" customWidth="1"/>
    <col min="2" max="2" width="55.85546875" customWidth="1"/>
    <col min="3" max="3" width="20.7109375" customWidth="1"/>
    <col min="4" max="4" width="24.28515625" customWidth="1"/>
    <col min="5" max="5" width="34.28515625" customWidth="1"/>
  </cols>
  <sheetData>
    <row r="1" spans="1:5">
      <c r="A1" s="5"/>
      <c r="B1" s="5"/>
      <c r="C1" s="5"/>
      <c r="D1" s="5"/>
      <c r="E1" s="6" t="s">
        <v>128</v>
      </c>
    </row>
    <row r="2" spans="1:5">
      <c r="A2" s="5"/>
      <c r="B2" s="5"/>
      <c r="C2" s="5"/>
      <c r="D2" s="5"/>
      <c r="E2" s="7" t="s">
        <v>1</v>
      </c>
    </row>
    <row r="3" spans="1:5">
      <c r="A3" s="5"/>
      <c r="B3" s="5"/>
      <c r="C3" s="5"/>
      <c r="D3" s="5"/>
      <c r="E3" s="6" t="s">
        <v>2</v>
      </c>
    </row>
    <row r="4" spans="1:5">
      <c r="A4" s="5"/>
      <c r="B4" s="5"/>
      <c r="C4" s="5"/>
      <c r="D4" s="5"/>
      <c r="E4" s="6" t="s">
        <v>3</v>
      </c>
    </row>
    <row r="5" spans="1:5">
      <c r="A5" s="5"/>
      <c r="B5" s="5"/>
      <c r="C5" s="5"/>
      <c r="D5" s="94" t="s">
        <v>153</v>
      </c>
      <c r="E5" s="94"/>
    </row>
    <row r="6" spans="1:5">
      <c r="A6" s="5"/>
      <c r="B6" s="5"/>
      <c r="C6" s="5"/>
      <c r="D6" s="5"/>
      <c r="E6" s="60" t="s">
        <v>152</v>
      </c>
    </row>
    <row r="7" spans="1:5">
      <c r="A7" s="104" t="s">
        <v>102</v>
      </c>
      <c r="B7" s="104"/>
      <c r="C7" s="104"/>
      <c r="D7" s="104"/>
      <c r="E7" s="104"/>
    </row>
    <row r="8" spans="1:5">
      <c r="A8" s="104"/>
      <c r="B8" s="104"/>
      <c r="C8" s="104"/>
      <c r="D8" s="104"/>
      <c r="E8" s="104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 ht="173.25">
      <c r="A11" s="22"/>
      <c r="B11" s="10" t="s">
        <v>34</v>
      </c>
      <c r="C11" s="10" t="s">
        <v>94</v>
      </c>
      <c r="D11" s="10" t="s">
        <v>95</v>
      </c>
      <c r="E11" s="10" t="s">
        <v>96</v>
      </c>
    </row>
    <row r="12" spans="1:5" ht="15.75">
      <c r="A12" s="75" t="s">
        <v>39</v>
      </c>
      <c r="B12" s="11" t="s">
        <v>97</v>
      </c>
      <c r="C12" s="34"/>
      <c r="D12" s="34"/>
      <c r="E12" s="34"/>
    </row>
    <row r="13" spans="1:5" ht="15.75">
      <c r="A13" s="93"/>
      <c r="B13" s="11" t="s">
        <v>98</v>
      </c>
      <c r="C13" s="34"/>
      <c r="D13" s="34"/>
      <c r="E13" s="34"/>
    </row>
    <row r="14" spans="1:5" ht="15.75">
      <c r="A14" s="93"/>
      <c r="B14" s="11" t="s">
        <v>99</v>
      </c>
      <c r="C14" s="35"/>
      <c r="D14" s="34"/>
      <c r="E14" s="34"/>
    </row>
    <row r="15" spans="1:5" ht="15.75">
      <c r="A15" s="76"/>
      <c r="B15" s="11" t="s">
        <v>100</v>
      </c>
      <c r="C15" s="35"/>
      <c r="D15" s="34"/>
      <c r="E15" s="34"/>
    </row>
    <row r="16" spans="1:5" ht="15.75">
      <c r="A16" s="75" t="s">
        <v>42</v>
      </c>
      <c r="B16" s="11" t="s">
        <v>101</v>
      </c>
      <c r="C16" s="35"/>
      <c r="D16" s="34"/>
      <c r="E16" s="34"/>
    </row>
    <row r="17" spans="1:5" ht="15.75">
      <c r="A17" s="93"/>
      <c r="B17" s="11" t="s">
        <v>98</v>
      </c>
      <c r="C17" s="35">
        <v>174.41</v>
      </c>
      <c r="D17" s="34">
        <v>0.7</v>
      </c>
      <c r="E17" s="34">
        <v>30</v>
      </c>
    </row>
    <row r="18" spans="1:5" ht="15.75">
      <c r="A18" s="93"/>
      <c r="B18" s="11" t="s">
        <v>99</v>
      </c>
      <c r="C18" s="34"/>
      <c r="D18" s="34"/>
      <c r="E18" s="34"/>
    </row>
    <row r="19" spans="1:5" ht="15.75">
      <c r="A19" s="76"/>
      <c r="B19" s="11" t="s">
        <v>100</v>
      </c>
      <c r="C19" s="35"/>
      <c r="D19" s="34"/>
      <c r="E19" s="34"/>
    </row>
  </sheetData>
  <mergeCells count="4">
    <mergeCell ref="A7:E8"/>
    <mergeCell ref="A12:A15"/>
    <mergeCell ref="A16:A19"/>
    <mergeCell ref="D5:E5"/>
  </mergeCells>
  <hyperlinks>
    <hyperlink ref="E2" location="sub_1000" display="sub_1000"/>
  </hyperlink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view="pageBreakPreview" zoomScale="80" zoomScaleSheetLayoutView="80" workbookViewId="0">
      <selection activeCell="A7" sqref="A7:K8"/>
    </sheetView>
  </sheetViews>
  <sheetFormatPr defaultRowHeight="15"/>
  <cols>
    <col min="2" max="2" width="64.7109375" customWidth="1"/>
    <col min="9" max="9" width="9.7109375" customWidth="1"/>
    <col min="10" max="10" width="12.140625" customWidth="1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6" t="s">
        <v>129</v>
      </c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7" t="s">
        <v>1</v>
      </c>
    </row>
    <row r="3" spans="1:11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6" t="s">
        <v>3</v>
      </c>
    </row>
    <row r="5" spans="1:11">
      <c r="A5" s="5"/>
      <c r="B5" s="5"/>
      <c r="C5" s="5"/>
      <c r="D5" s="5"/>
      <c r="E5" s="5"/>
      <c r="F5" s="5"/>
      <c r="G5" s="5"/>
      <c r="H5" s="90" t="s">
        <v>148</v>
      </c>
      <c r="I5" s="90"/>
      <c r="J5" s="90"/>
      <c r="K5" s="90"/>
    </row>
    <row r="6" spans="1:11">
      <c r="A6" s="5"/>
      <c r="B6" s="5"/>
      <c r="C6" s="5"/>
      <c r="D6" s="5"/>
      <c r="E6" s="5"/>
      <c r="F6" s="5"/>
      <c r="G6" s="5"/>
      <c r="H6" s="94" t="s">
        <v>149</v>
      </c>
      <c r="I6" s="94"/>
      <c r="J6" s="94"/>
      <c r="K6" s="94"/>
    </row>
    <row r="7" spans="1:11" ht="15.75">
      <c r="A7" s="105" t="s">
        <v>121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ht="17.25" customHeight="1">
      <c r="A8" s="105" t="s">
        <v>120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30" customHeight="1">
      <c r="A11" s="96"/>
      <c r="B11" s="91" t="s">
        <v>103</v>
      </c>
      <c r="C11" s="91" t="s">
        <v>104</v>
      </c>
      <c r="D11" s="91"/>
      <c r="E11" s="91"/>
      <c r="F11" s="91" t="s">
        <v>105</v>
      </c>
      <c r="G11" s="91"/>
      <c r="H11" s="91"/>
      <c r="I11" s="91" t="s">
        <v>106</v>
      </c>
      <c r="J11" s="91"/>
      <c r="K11" s="91"/>
    </row>
    <row r="12" spans="1:11" ht="31.5">
      <c r="A12" s="96"/>
      <c r="B12" s="91"/>
      <c r="C12" s="10" t="s">
        <v>98</v>
      </c>
      <c r="D12" s="10" t="s">
        <v>99</v>
      </c>
      <c r="E12" s="10" t="s">
        <v>107</v>
      </c>
      <c r="F12" s="10" t="s">
        <v>98</v>
      </c>
      <c r="G12" s="10" t="s">
        <v>99</v>
      </c>
      <c r="H12" s="10" t="s">
        <v>107</v>
      </c>
      <c r="I12" s="10" t="s">
        <v>98</v>
      </c>
      <c r="J12" s="10" t="s">
        <v>99</v>
      </c>
      <c r="K12" s="10" t="s">
        <v>107</v>
      </c>
    </row>
    <row r="13" spans="1:11" ht="15.75">
      <c r="A13" s="75" t="s">
        <v>39</v>
      </c>
      <c r="B13" s="12" t="s">
        <v>108</v>
      </c>
      <c r="C13" s="53">
        <v>6</v>
      </c>
      <c r="D13" s="53"/>
      <c r="E13" s="53"/>
      <c r="F13" s="53">
        <v>80</v>
      </c>
      <c r="G13" s="53"/>
      <c r="H13" s="53"/>
      <c r="I13" s="36">
        <v>2796.6</v>
      </c>
      <c r="J13" s="36"/>
      <c r="K13" s="36"/>
    </row>
    <row r="14" spans="1:11" ht="15.75">
      <c r="A14" s="93"/>
      <c r="B14" s="12" t="s">
        <v>109</v>
      </c>
      <c r="C14" s="53"/>
      <c r="D14" s="53"/>
      <c r="E14" s="53"/>
      <c r="F14" s="53"/>
      <c r="G14" s="53"/>
      <c r="H14" s="53"/>
      <c r="I14" s="36"/>
      <c r="J14" s="36"/>
      <c r="K14" s="36"/>
    </row>
    <row r="15" spans="1:11" ht="15.75">
      <c r="A15" s="76"/>
      <c r="B15" s="16" t="s">
        <v>110</v>
      </c>
      <c r="C15" s="53">
        <v>6</v>
      </c>
      <c r="D15" s="53"/>
      <c r="E15" s="53"/>
      <c r="F15" s="53">
        <v>80</v>
      </c>
      <c r="G15" s="53"/>
      <c r="H15" s="53"/>
      <c r="I15" s="36">
        <v>2796.6</v>
      </c>
      <c r="J15" s="36"/>
      <c r="K15" s="36"/>
    </row>
    <row r="16" spans="1:11" ht="15.75">
      <c r="A16" s="75" t="s">
        <v>42</v>
      </c>
      <c r="B16" s="12" t="s">
        <v>111</v>
      </c>
      <c r="C16" s="53">
        <v>4</v>
      </c>
      <c r="D16" s="53"/>
      <c r="E16" s="53"/>
      <c r="F16" s="53">
        <v>305</v>
      </c>
      <c r="G16" s="53"/>
      <c r="H16" s="53"/>
      <c r="I16" s="36">
        <v>46577.120000000003</v>
      </c>
      <c r="J16" s="36"/>
      <c r="K16" s="36"/>
    </row>
    <row r="17" spans="1:11" ht="15.75">
      <c r="A17" s="93"/>
      <c r="B17" s="12" t="s">
        <v>109</v>
      </c>
      <c r="C17" s="53"/>
      <c r="D17" s="53"/>
      <c r="E17" s="53"/>
      <c r="F17" s="53"/>
      <c r="G17" s="53"/>
      <c r="H17" s="53"/>
      <c r="I17" s="36"/>
      <c r="J17" s="36"/>
      <c r="K17" s="36"/>
    </row>
    <row r="18" spans="1:11" ht="15.75">
      <c r="A18" s="76"/>
      <c r="B18" s="16" t="s">
        <v>112</v>
      </c>
      <c r="C18" s="53">
        <v>4</v>
      </c>
      <c r="D18" s="53"/>
      <c r="E18" s="53"/>
      <c r="F18" s="53">
        <v>305</v>
      </c>
      <c r="G18" s="53"/>
      <c r="H18" s="53"/>
      <c r="I18" s="36">
        <v>46577.120000000003</v>
      </c>
      <c r="J18" s="36"/>
      <c r="K18" s="36"/>
    </row>
    <row r="19" spans="1:11" ht="15.75">
      <c r="A19" s="75" t="s">
        <v>44</v>
      </c>
      <c r="B19" s="12" t="s">
        <v>113</v>
      </c>
      <c r="C19" s="53">
        <v>2</v>
      </c>
      <c r="D19" s="53"/>
      <c r="E19" s="53"/>
      <c r="F19" s="54">
        <v>600</v>
      </c>
      <c r="G19" s="53"/>
      <c r="H19" s="53"/>
      <c r="I19" s="36">
        <v>23288.560000000001</v>
      </c>
      <c r="J19" s="36"/>
      <c r="K19" s="36"/>
    </row>
    <row r="20" spans="1:11" ht="15.75">
      <c r="A20" s="93"/>
      <c r="B20" s="12" t="s">
        <v>109</v>
      </c>
      <c r="C20" s="53"/>
      <c r="D20" s="53"/>
      <c r="E20" s="53"/>
      <c r="F20" s="53"/>
      <c r="G20" s="53"/>
      <c r="H20" s="53"/>
      <c r="I20" s="36"/>
      <c r="J20" s="36"/>
      <c r="K20" s="36"/>
    </row>
    <row r="21" spans="1:11" ht="15.75">
      <c r="A21" s="76"/>
      <c r="B21" s="12" t="s">
        <v>114</v>
      </c>
      <c r="C21" s="53"/>
      <c r="D21" s="53"/>
      <c r="E21" s="53"/>
      <c r="F21" s="53"/>
      <c r="G21" s="53"/>
      <c r="H21" s="53"/>
      <c r="I21" s="36"/>
      <c r="J21" s="36"/>
      <c r="K21" s="36"/>
    </row>
    <row r="22" spans="1:11" ht="15.75">
      <c r="A22" s="75" t="s">
        <v>51</v>
      </c>
      <c r="B22" s="12" t="s">
        <v>115</v>
      </c>
      <c r="C22" s="53"/>
      <c r="D22" s="53">
        <v>1</v>
      </c>
      <c r="E22" s="53"/>
      <c r="F22" s="53"/>
      <c r="G22" s="53">
        <v>2000</v>
      </c>
      <c r="H22" s="53"/>
      <c r="I22" s="36">
        <v>11644.28</v>
      </c>
      <c r="J22" s="36"/>
      <c r="K22" s="36"/>
    </row>
    <row r="23" spans="1:11" ht="15.75">
      <c r="A23" s="93"/>
      <c r="B23" s="12" t="s">
        <v>109</v>
      </c>
      <c r="C23" s="53"/>
      <c r="D23" s="53"/>
      <c r="E23" s="53"/>
      <c r="F23" s="53"/>
      <c r="G23" s="53"/>
      <c r="H23" s="53"/>
      <c r="I23" s="36"/>
      <c r="J23" s="36"/>
      <c r="K23" s="36"/>
    </row>
    <row r="24" spans="1:11" ht="15.75">
      <c r="A24" s="76"/>
      <c r="B24" s="12" t="s">
        <v>114</v>
      </c>
      <c r="C24" s="53"/>
      <c r="D24" s="53"/>
      <c r="E24" s="53"/>
      <c r="F24" s="53"/>
      <c r="G24" s="53"/>
      <c r="H24" s="53"/>
      <c r="I24" s="36"/>
      <c r="J24" s="52"/>
      <c r="K24" s="36"/>
    </row>
    <row r="25" spans="1:11" ht="15.75">
      <c r="A25" s="75" t="s">
        <v>53</v>
      </c>
      <c r="B25" s="12" t="s">
        <v>116</v>
      </c>
      <c r="C25" s="53"/>
      <c r="D25" s="53"/>
      <c r="E25" s="53"/>
      <c r="F25" s="53"/>
      <c r="G25" s="53"/>
      <c r="H25" s="53"/>
      <c r="I25" s="36"/>
      <c r="J25" s="36"/>
      <c r="K25" s="36"/>
    </row>
    <row r="26" spans="1:11" ht="15.75">
      <c r="A26" s="93"/>
      <c r="B26" s="12" t="s">
        <v>109</v>
      </c>
      <c r="C26" s="53"/>
      <c r="D26" s="53"/>
      <c r="E26" s="53"/>
      <c r="F26" s="53"/>
      <c r="G26" s="53"/>
      <c r="H26" s="53"/>
      <c r="I26" s="36"/>
      <c r="J26" s="36"/>
      <c r="K26" s="36"/>
    </row>
    <row r="27" spans="1:11" ht="15.75">
      <c r="A27" s="76"/>
      <c r="B27" s="12" t="s">
        <v>114</v>
      </c>
      <c r="C27" s="53"/>
      <c r="D27" s="53"/>
      <c r="E27" s="53"/>
      <c r="F27" s="53"/>
      <c r="G27" s="53"/>
      <c r="H27" s="53"/>
      <c r="I27" s="36"/>
      <c r="J27" s="36"/>
      <c r="K27" s="36"/>
    </row>
    <row r="28" spans="1:11" ht="15.75">
      <c r="A28" s="10" t="s">
        <v>55</v>
      </c>
      <c r="B28" s="12" t="s">
        <v>117</v>
      </c>
      <c r="C28" s="22"/>
      <c r="D28" s="22"/>
      <c r="E28" s="22"/>
      <c r="F28" s="22"/>
      <c r="G28" s="22"/>
      <c r="H28" s="22"/>
      <c r="I28" s="36"/>
      <c r="J28" s="36"/>
      <c r="K28" s="36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>
      <c r="A30" s="17" t="s">
        <v>33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9.5" customHeight="1">
      <c r="A31" s="5" t="s">
        <v>118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21" customHeight="1">
      <c r="A32" s="95" t="s">
        <v>119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54.7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</sheetData>
  <mergeCells count="15">
    <mergeCell ref="A16:A18"/>
    <mergeCell ref="A19:A21"/>
    <mergeCell ref="A22:A24"/>
    <mergeCell ref="A25:A27"/>
    <mergeCell ref="A32:K33"/>
    <mergeCell ref="H5:K5"/>
    <mergeCell ref="H6:K6"/>
    <mergeCell ref="A7:K7"/>
    <mergeCell ref="A8:K8"/>
    <mergeCell ref="A13:A15"/>
    <mergeCell ref="A11:A12"/>
    <mergeCell ref="B11:B12"/>
    <mergeCell ref="C11:E11"/>
    <mergeCell ref="F11:H11"/>
    <mergeCell ref="I11:K11"/>
  </mergeCells>
  <hyperlinks>
    <hyperlink ref="B15" location="sub_881" display="sub_881"/>
    <hyperlink ref="B18" location="sub_882" display="sub_882"/>
    <hyperlink ref="K2" location="sub_1000" display="sub_1000"/>
  </hyperlink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tabSelected="1" view="pageBreakPreview" zoomScaleSheetLayoutView="100" workbookViewId="0">
      <selection activeCell="N11" sqref="N11"/>
    </sheetView>
  </sheetViews>
  <sheetFormatPr defaultRowHeight="15"/>
  <cols>
    <col min="2" max="2" width="42" customWidth="1"/>
  </cols>
  <sheetData>
    <row r="1" spans="1:8">
      <c r="A1" s="5"/>
      <c r="B1" s="5"/>
      <c r="C1" s="5"/>
      <c r="D1" s="5"/>
      <c r="E1" s="23"/>
      <c r="F1" s="23"/>
      <c r="G1" s="23"/>
      <c r="H1" s="24" t="s">
        <v>124</v>
      </c>
    </row>
    <row r="2" spans="1:8">
      <c r="A2" s="5"/>
      <c r="B2" s="5"/>
      <c r="C2" s="5"/>
      <c r="D2" s="5"/>
      <c r="E2" s="23"/>
      <c r="F2" s="23"/>
      <c r="G2" s="23"/>
      <c r="H2" s="7" t="s">
        <v>1</v>
      </c>
    </row>
    <row r="3" spans="1:8">
      <c r="A3" s="5"/>
      <c r="B3" s="5"/>
      <c r="C3" s="5"/>
      <c r="D3" s="5"/>
      <c r="E3" s="23"/>
      <c r="F3" s="23"/>
      <c r="G3" s="23"/>
      <c r="H3" s="24" t="s">
        <v>2</v>
      </c>
    </row>
    <row r="4" spans="1:8">
      <c r="A4" s="5"/>
      <c r="B4" s="5"/>
      <c r="C4" s="5"/>
      <c r="D4" s="5"/>
      <c r="E4" s="23"/>
      <c r="F4" s="23"/>
      <c r="G4" s="23"/>
      <c r="H4" s="24" t="s">
        <v>3</v>
      </c>
    </row>
    <row r="5" spans="1:8">
      <c r="A5" s="5"/>
      <c r="B5" s="5"/>
      <c r="C5" s="5"/>
      <c r="D5" s="98" t="s">
        <v>148</v>
      </c>
      <c r="E5" s="98"/>
      <c r="F5" s="98"/>
      <c r="G5" s="98"/>
      <c r="H5" s="98"/>
    </row>
    <row r="6" spans="1:8">
      <c r="A6" s="5"/>
      <c r="B6" s="5"/>
      <c r="C6" s="5"/>
      <c r="D6" s="5"/>
      <c r="E6" s="97" t="s">
        <v>149</v>
      </c>
      <c r="F6" s="97"/>
      <c r="G6" s="97"/>
      <c r="H6" s="97"/>
    </row>
    <row r="7" spans="1:8" ht="15" customHeight="1">
      <c r="A7" s="101" t="s">
        <v>121</v>
      </c>
      <c r="B7" s="101"/>
      <c r="C7" s="101"/>
      <c r="D7" s="101"/>
      <c r="E7" s="101"/>
      <c r="F7" s="101"/>
      <c r="G7" s="101"/>
      <c r="H7" s="101"/>
    </row>
    <row r="8" spans="1:8" ht="19.5" customHeight="1">
      <c r="A8" s="100" t="s">
        <v>125</v>
      </c>
      <c r="B8" s="100"/>
      <c r="C8" s="100"/>
      <c r="D8" s="100"/>
      <c r="E8" s="100"/>
      <c r="F8" s="100"/>
      <c r="G8" s="100"/>
      <c r="H8" s="100"/>
    </row>
    <row r="9" spans="1:8" ht="15.75">
      <c r="A9" s="5"/>
      <c r="B9" s="25"/>
      <c r="C9" s="5"/>
      <c r="D9" s="5"/>
      <c r="E9" s="5"/>
      <c r="F9" s="5"/>
      <c r="G9" s="5"/>
      <c r="H9" s="5"/>
    </row>
    <row r="10" spans="1:8" ht="30" customHeight="1">
      <c r="A10" s="82" t="s">
        <v>103</v>
      </c>
      <c r="B10" s="82"/>
      <c r="C10" s="82" t="s">
        <v>122</v>
      </c>
      <c r="D10" s="82"/>
      <c r="E10" s="82"/>
      <c r="F10" s="82" t="s">
        <v>105</v>
      </c>
      <c r="G10" s="82"/>
      <c r="H10" s="82"/>
    </row>
    <row r="11" spans="1:8" ht="31.5">
      <c r="A11" s="82"/>
      <c r="B11" s="82"/>
      <c r="C11" s="20" t="s">
        <v>98</v>
      </c>
      <c r="D11" s="20" t="s">
        <v>99</v>
      </c>
      <c r="E11" s="20" t="s">
        <v>107</v>
      </c>
      <c r="F11" s="20" t="s">
        <v>98</v>
      </c>
      <c r="G11" s="20" t="s">
        <v>99</v>
      </c>
      <c r="H11" s="20" t="s">
        <v>107</v>
      </c>
    </row>
    <row r="12" spans="1:8" ht="15.75">
      <c r="A12" s="77" t="s">
        <v>39</v>
      </c>
      <c r="B12" s="12" t="s">
        <v>108</v>
      </c>
      <c r="C12" s="53">
        <v>6</v>
      </c>
      <c r="D12" s="53"/>
      <c r="E12" s="53"/>
      <c r="F12" s="53">
        <v>80</v>
      </c>
      <c r="G12" s="53"/>
      <c r="H12" s="53"/>
    </row>
    <row r="13" spans="1:8" ht="15.75">
      <c r="A13" s="78"/>
      <c r="B13" s="12" t="s">
        <v>109</v>
      </c>
      <c r="C13" s="53"/>
      <c r="D13" s="53"/>
      <c r="E13" s="53"/>
      <c r="F13" s="53"/>
      <c r="G13" s="53"/>
      <c r="H13" s="53"/>
    </row>
    <row r="14" spans="1:8" ht="15.75">
      <c r="A14" s="79"/>
      <c r="B14" s="16" t="s">
        <v>110</v>
      </c>
      <c r="C14" s="53">
        <v>6</v>
      </c>
      <c r="D14" s="53"/>
      <c r="E14" s="53"/>
      <c r="F14" s="53">
        <v>80</v>
      </c>
      <c r="G14" s="53"/>
      <c r="H14" s="53"/>
    </row>
    <row r="15" spans="1:8" ht="15.75">
      <c r="A15" s="77" t="s">
        <v>42</v>
      </c>
      <c r="B15" s="12" t="s">
        <v>111</v>
      </c>
      <c r="C15" s="53">
        <v>4</v>
      </c>
      <c r="D15" s="53"/>
      <c r="E15" s="53"/>
      <c r="F15" s="53">
        <v>305</v>
      </c>
      <c r="G15" s="53"/>
      <c r="H15" s="53"/>
    </row>
    <row r="16" spans="1:8" ht="15.75">
      <c r="A16" s="78"/>
      <c r="B16" s="12" t="s">
        <v>109</v>
      </c>
      <c r="C16" s="53"/>
      <c r="D16" s="53"/>
      <c r="E16" s="53"/>
      <c r="F16" s="53"/>
      <c r="G16" s="53"/>
      <c r="H16" s="53"/>
    </row>
    <row r="17" spans="1:8" ht="15.75">
      <c r="A17" s="79"/>
      <c r="B17" s="16" t="s">
        <v>112</v>
      </c>
      <c r="C17" s="53">
        <v>4</v>
      </c>
      <c r="D17" s="53"/>
      <c r="E17" s="53"/>
      <c r="F17" s="53">
        <v>305</v>
      </c>
      <c r="G17" s="53"/>
      <c r="H17" s="53"/>
    </row>
    <row r="18" spans="1:8" ht="15.75">
      <c r="A18" s="77" t="s">
        <v>44</v>
      </c>
      <c r="B18" s="12" t="s">
        <v>113</v>
      </c>
      <c r="C18" s="53">
        <v>2</v>
      </c>
      <c r="D18" s="53"/>
      <c r="E18" s="53"/>
      <c r="F18" s="54">
        <v>600</v>
      </c>
      <c r="G18" s="53"/>
      <c r="H18" s="53"/>
    </row>
    <row r="19" spans="1:8" ht="15.75">
      <c r="A19" s="78"/>
      <c r="B19" s="12" t="s">
        <v>109</v>
      </c>
      <c r="C19" s="53"/>
      <c r="D19" s="53"/>
      <c r="E19" s="53"/>
      <c r="F19" s="53"/>
      <c r="G19" s="53"/>
      <c r="H19" s="53"/>
    </row>
    <row r="20" spans="1:8" ht="15.75">
      <c r="A20" s="79"/>
      <c r="B20" s="12" t="s">
        <v>114</v>
      </c>
      <c r="C20" s="53"/>
      <c r="D20" s="53"/>
      <c r="E20" s="53"/>
      <c r="F20" s="53"/>
      <c r="G20" s="53"/>
      <c r="H20" s="53"/>
    </row>
    <row r="21" spans="1:8" ht="15.75">
      <c r="A21" s="77" t="s">
        <v>51</v>
      </c>
      <c r="B21" s="12" t="s">
        <v>115</v>
      </c>
      <c r="C21" s="53"/>
      <c r="D21" s="53">
        <v>1</v>
      </c>
      <c r="E21" s="53"/>
      <c r="F21" s="53"/>
      <c r="G21" s="53">
        <v>2000</v>
      </c>
      <c r="H21" s="53"/>
    </row>
    <row r="22" spans="1:8" ht="15.75">
      <c r="A22" s="78"/>
      <c r="B22" s="12" t="s">
        <v>109</v>
      </c>
      <c r="C22" s="53"/>
      <c r="D22" s="53"/>
      <c r="E22" s="53"/>
      <c r="F22" s="53"/>
      <c r="G22" s="53"/>
      <c r="H22" s="53"/>
    </row>
    <row r="23" spans="1:8" ht="15.75">
      <c r="A23" s="79"/>
      <c r="B23" s="12" t="s">
        <v>114</v>
      </c>
      <c r="C23" s="53"/>
      <c r="D23" s="53"/>
      <c r="E23" s="53"/>
      <c r="F23" s="53"/>
      <c r="G23" s="53"/>
      <c r="H23" s="53"/>
    </row>
    <row r="24" spans="1:8" ht="15.75">
      <c r="A24" s="77" t="s">
        <v>53</v>
      </c>
      <c r="B24" s="12" t="s">
        <v>116</v>
      </c>
      <c r="C24" s="53"/>
      <c r="D24" s="53"/>
      <c r="E24" s="53"/>
      <c r="F24" s="53"/>
      <c r="G24" s="53"/>
      <c r="H24" s="53"/>
    </row>
    <row r="25" spans="1:8" ht="15.75">
      <c r="A25" s="78"/>
      <c r="B25" s="12" t="s">
        <v>109</v>
      </c>
      <c r="C25" s="53"/>
      <c r="D25" s="53"/>
      <c r="E25" s="53"/>
      <c r="F25" s="53"/>
      <c r="G25" s="53"/>
      <c r="H25" s="53"/>
    </row>
    <row r="26" spans="1:8" ht="15.75">
      <c r="A26" s="79"/>
      <c r="B26" s="12" t="s">
        <v>114</v>
      </c>
      <c r="C26" s="53"/>
      <c r="D26" s="53"/>
      <c r="E26" s="53"/>
      <c r="F26" s="53"/>
      <c r="G26" s="53"/>
      <c r="H26" s="53"/>
    </row>
    <row r="27" spans="1:8" ht="15.75">
      <c r="A27" s="20" t="s">
        <v>55</v>
      </c>
      <c r="B27" s="12" t="s">
        <v>117</v>
      </c>
      <c r="C27" s="53"/>
      <c r="D27" s="53"/>
      <c r="E27" s="53"/>
      <c r="F27" s="53"/>
      <c r="G27" s="53"/>
      <c r="H27" s="53"/>
    </row>
    <row r="28" spans="1:8" ht="15.75">
      <c r="A28" s="17" t="s">
        <v>33</v>
      </c>
      <c r="B28" s="5"/>
      <c r="C28" s="5"/>
      <c r="D28" s="5"/>
      <c r="E28" s="5"/>
      <c r="F28" s="5"/>
      <c r="G28" s="5"/>
      <c r="H28" s="5"/>
    </row>
    <row r="29" spans="1:8">
      <c r="A29" s="95" t="s">
        <v>123</v>
      </c>
      <c r="B29" s="95"/>
      <c r="C29" s="95"/>
      <c r="D29" s="95"/>
      <c r="E29" s="95"/>
      <c r="F29" s="95"/>
      <c r="G29" s="95"/>
      <c r="H29" s="95"/>
    </row>
    <row r="30" spans="1:8">
      <c r="A30" s="95"/>
      <c r="B30" s="95"/>
      <c r="C30" s="95"/>
      <c r="D30" s="95"/>
      <c r="E30" s="95"/>
      <c r="F30" s="95"/>
      <c r="G30" s="95"/>
      <c r="H30" s="95"/>
    </row>
    <row r="31" spans="1:8" ht="9" customHeight="1">
      <c r="A31" s="95" t="s">
        <v>119</v>
      </c>
      <c r="B31" s="95"/>
      <c r="C31" s="95"/>
      <c r="D31" s="95"/>
      <c r="E31" s="95"/>
      <c r="F31" s="95"/>
      <c r="G31" s="95"/>
      <c r="H31" s="95"/>
    </row>
    <row r="32" spans="1:8" ht="7.5" hidden="1" customHeight="1">
      <c r="A32" s="95"/>
      <c r="B32" s="95"/>
      <c r="C32" s="95"/>
      <c r="D32" s="95"/>
      <c r="E32" s="95"/>
      <c r="F32" s="95"/>
      <c r="G32" s="95"/>
      <c r="H32" s="95"/>
    </row>
    <row r="33" spans="1:8" hidden="1">
      <c r="A33" s="95"/>
      <c r="B33" s="95"/>
      <c r="C33" s="95"/>
      <c r="D33" s="95"/>
      <c r="E33" s="95"/>
      <c r="F33" s="95"/>
      <c r="G33" s="95"/>
      <c r="H33" s="95"/>
    </row>
    <row r="34" spans="1:8" hidden="1">
      <c r="A34" s="95"/>
      <c r="B34" s="95"/>
      <c r="C34" s="95"/>
      <c r="D34" s="95"/>
      <c r="E34" s="95"/>
      <c r="F34" s="95"/>
      <c r="G34" s="95"/>
      <c r="H34" s="95"/>
    </row>
    <row r="35" spans="1:8">
      <c r="A35" s="95"/>
      <c r="B35" s="95"/>
      <c r="C35" s="95"/>
      <c r="D35" s="95"/>
      <c r="E35" s="95"/>
      <c r="F35" s="95"/>
      <c r="G35" s="95"/>
      <c r="H35" s="95"/>
    </row>
    <row r="36" spans="1:8">
      <c r="A36" s="95"/>
      <c r="B36" s="95"/>
      <c r="C36" s="95"/>
      <c r="D36" s="95"/>
      <c r="E36" s="95"/>
      <c r="F36" s="95"/>
      <c r="G36" s="95"/>
      <c r="H36" s="95"/>
    </row>
    <row r="37" spans="1:8">
      <c r="A37" s="95"/>
      <c r="B37" s="95"/>
      <c r="C37" s="95"/>
      <c r="D37" s="95"/>
      <c r="E37" s="95"/>
      <c r="F37" s="95"/>
      <c r="G37" s="95"/>
      <c r="H37" s="95"/>
    </row>
    <row r="38" spans="1:8">
      <c r="A38" s="95"/>
      <c r="B38" s="95"/>
      <c r="C38" s="95"/>
      <c r="D38" s="95"/>
      <c r="E38" s="95"/>
      <c r="F38" s="95"/>
      <c r="G38" s="95"/>
      <c r="H38" s="95"/>
    </row>
    <row r="39" spans="1:8">
      <c r="A39" s="95"/>
      <c r="B39" s="95"/>
      <c r="C39" s="95"/>
      <c r="D39" s="95"/>
      <c r="E39" s="95"/>
      <c r="F39" s="95"/>
      <c r="G39" s="95"/>
      <c r="H39" s="95"/>
    </row>
    <row r="40" spans="1:8">
      <c r="A40" s="95"/>
      <c r="B40" s="95"/>
      <c r="C40" s="95"/>
      <c r="D40" s="95"/>
      <c r="E40" s="95"/>
      <c r="F40" s="95"/>
      <c r="G40" s="95"/>
      <c r="H40" s="95"/>
    </row>
    <row r="41" spans="1:8">
      <c r="A41" s="95"/>
      <c r="B41" s="95"/>
      <c r="C41" s="95"/>
      <c r="D41" s="95"/>
      <c r="E41" s="95"/>
      <c r="F41" s="95"/>
      <c r="G41" s="95"/>
      <c r="H41" s="95"/>
    </row>
    <row r="43" spans="1:8">
      <c r="B43" t="s">
        <v>143</v>
      </c>
      <c r="D43" s="99" t="s">
        <v>147</v>
      </c>
      <c r="E43" s="99"/>
    </row>
  </sheetData>
  <mergeCells count="15">
    <mergeCell ref="E6:H6"/>
    <mergeCell ref="D5:H5"/>
    <mergeCell ref="D43:E43"/>
    <mergeCell ref="A8:H8"/>
    <mergeCell ref="A7:H7"/>
    <mergeCell ref="A12:A14"/>
    <mergeCell ref="A15:A17"/>
    <mergeCell ref="A18:A20"/>
    <mergeCell ref="A21:A23"/>
    <mergeCell ref="A10:B11"/>
    <mergeCell ref="C10:E10"/>
    <mergeCell ref="F10:H10"/>
    <mergeCell ref="A31:H41"/>
    <mergeCell ref="A29:H30"/>
    <mergeCell ref="A24:A26"/>
  </mergeCells>
  <hyperlinks>
    <hyperlink ref="B14" location="sub_991" display="sub_991"/>
    <hyperlink ref="B17" location="sub_992" display="sub_992"/>
    <hyperlink ref="H2" location="sub_1000" display="sub_1000"/>
  </hyperlink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43</vt:i4>
      </vt:variant>
    </vt:vector>
  </HeadingPairs>
  <TitlesOfParts>
    <vt:vector size="51" baseType="lpstr"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'Прил 3'!sub_3002</vt:lpstr>
      <vt:lpstr>'Прил 3'!sub_3003</vt:lpstr>
      <vt:lpstr>'Прил 3'!sub_3004</vt:lpstr>
      <vt:lpstr>'Прил 3'!sub_3005</vt:lpstr>
      <vt:lpstr>'Прил 3'!sub_3006</vt:lpstr>
      <vt:lpstr>'Прил 3'!sub_3007</vt:lpstr>
      <vt:lpstr>'Прил 3'!sub_3008</vt:lpstr>
      <vt:lpstr>'Прил 3'!sub_333</vt:lpstr>
      <vt:lpstr>'Прил 4'!sub_4001</vt:lpstr>
      <vt:lpstr>'Прил 4'!sub_4002</vt:lpstr>
      <vt:lpstr>'Прил 4'!sub_4003</vt:lpstr>
      <vt:lpstr>'Прил 4'!sub_4004</vt:lpstr>
      <vt:lpstr>'Прил 4'!sub_4005</vt:lpstr>
      <vt:lpstr>'Прил 4'!sub_4006</vt:lpstr>
      <vt:lpstr>'Прил 4'!sub_444</vt:lpstr>
      <vt:lpstr>'Прил 5'!sub_5001</vt:lpstr>
      <vt:lpstr>'Прил 5'!sub_5002</vt:lpstr>
      <vt:lpstr>'Прил 5'!sub_5003</vt:lpstr>
      <vt:lpstr>'Прил 6'!sub_6001</vt:lpstr>
      <vt:lpstr>'Прил 6'!sub_6002</vt:lpstr>
      <vt:lpstr>'Прил 6'!sub_6003</vt:lpstr>
      <vt:lpstr>'Прил 7'!sub_7001</vt:lpstr>
      <vt:lpstr>'Прил 7'!sub_7002</vt:lpstr>
      <vt:lpstr>'Прил 8'!sub_8001</vt:lpstr>
      <vt:lpstr>'Прил 8'!sub_8003</vt:lpstr>
      <vt:lpstr>'Прил 8'!sub_8004</vt:lpstr>
      <vt:lpstr>'Прил 8'!sub_8005</vt:lpstr>
      <vt:lpstr>'Прил 8'!sub_8006</vt:lpstr>
      <vt:lpstr>'Прил 8'!sub_881</vt:lpstr>
      <vt:lpstr>'Прил 8'!sub_882</vt:lpstr>
      <vt:lpstr>'Прил 9'!sub_9001</vt:lpstr>
      <vt:lpstr>'Прил 9'!sub_9002</vt:lpstr>
      <vt:lpstr>'Прил 9'!sub_9003</vt:lpstr>
      <vt:lpstr>'Прил 9'!sub_9004</vt:lpstr>
      <vt:lpstr>'Прил 9'!sub_9005</vt:lpstr>
      <vt:lpstr>'Прил 9'!sub_9006</vt:lpstr>
      <vt:lpstr>'Прил 9'!sub_991</vt:lpstr>
      <vt:lpstr>'Прил 9'!sub_992</vt:lpstr>
      <vt:lpstr>'Прил 2'!Область_печати</vt:lpstr>
      <vt:lpstr>'Прил 3'!Область_печати</vt:lpstr>
      <vt:lpstr>'Прил 4'!Область_печати</vt:lpstr>
      <vt:lpstr>'Прил 8'!Область_печати</vt:lpstr>
      <vt:lpstr>'Прил 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2018-10-18T11:22:01Z</dcterms:modified>
</cp:coreProperties>
</file>